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segradský pohár\2018\Výsledky\"/>
    </mc:Choice>
  </mc:AlternateContent>
  <bookViews>
    <workbookView xWindow="720" yWindow="315" windowWidth="22755" windowHeight="9765" firstSheet="12" activeTab="15"/>
  </bookViews>
  <sheets>
    <sheet name="Startovka" sheetId="19" r:id="rId1"/>
    <sheet name="vez_MLADŠÍ" sheetId="1" r:id="rId2"/>
    <sheet name="vez_STŘEDNÍ" sheetId="12" r:id="rId3"/>
    <sheet name="vez_STARŠÍ" sheetId="15" r:id="rId4"/>
    <sheet name="vez_FINÁLE" sheetId="36" r:id="rId5"/>
    <sheet name="Věž-DRUŽSTVA" sheetId="30" r:id="rId6"/>
    <sheet name="vez_MLADŠÍ (pořadí celkem)" sheetId="10" r:id="rId7"/>
    <sheet name="vez_STŘEDNÍ (pořadí celkem)" sheetId="13" r:id="rId8"/>
    <sheet name="vez_STARŠÍ (pořadí celkem)" sheetId="16" r:id="rId9"/>
    <sheet name="vez_MLADŠÍ (pořadí češi)" sheetId="11" r:id="rId10"/>
    <sheet name="vez_STŘEDNÍ (pořadí češi)" sheetId="14" r:id="rId11"/>
    <sheet name="vez_STARŠÍ (pořadí češi)" sheetId="17" r:id="rId12"/>
    <sheet name="100_MLADŠÍ" sheetId="21" r:id="rId13"/>
    <sheet name="100_STŘEDNÍ" sheetId="22" r:id="rId14"/>
    <sheet name="100_STARŠÍ" sheetId="23" r:id="rId15"/>
    <sheet name="100_FINÁLE" sheetId="37" r:id="rId16"/>
    <sheet name="100-DRUŽSTVA" sheetId="31" r:id="rId17"/>
    <sheet name="100_MLADŠÍ (pořadí celkem)" sheetId="24" r:id="rId18"/>
    <sheet name="100_STŘEDNÍ (pořadí celkem)" sheetId="25" r:id="rId19"/>
    <sheet name="100_STARŠÍ (pořadí celkem)" sheetId="26" r:id="rId20"/>
    <sheet name="100_MLADŠÍ (pořadí češi)" sheetId="27" r:id="rId21"/>
    <sheet name="100_STŘEDNÍ (pořadí češi)" sheetId="28" r:id="rId22"/>
    <sheet name="100_STARŠÍ (pořadí češi)" sheetId="29" r:id="rId23"/>
    <sheet name="Štafeta 4x100" sheetId="32" r:id="rId24"/>
    <sheet name="Požární útok" sheetId="33" r:id="rId25"/>
    <sheet name="Celkem" sheetId="35" r:id="rId26"/>
  </sheets>
  <definedNames>
    <definedName name="_xlnm.Print_Area" localSheetId="12">'100_MLADŠÍ'!$D$1:$L$42</definedName>
    <definedName name="_xlnm.Print_Area" localSheetId="17">'100_MLADŠÍ (pořadí celkem)'!$B$1:$J$26</definedName>
    <definedName name="_xlnm.Print_Area" localSheetId="20">'100_MLADŠÍ (pořadí češi)'!$B$1:$J$18</definedName>
    <definedName name="_xlnm.Print_Area" localSheetId="14">'100_STARŠÍ'!$D$1:$L$42</definedName>
    <definedName name="_xlnm.Print_Area" localSheetId="19">'100_STARŠÍ (pořadí celkem)'!$B$1:$J$23</definedName>
    <definedName name="_xlnm.Print_Area" localSheetId="22">'100_STARŠÍ (pořadí češi)'!$B$1:$J$14</definedName>
    <definedName name="_xlnm.Print_Area" localSheetId="13">'100_STŘEDNÍ'!$D$1:$L$42</definedName>
    <definedName name="_xlnm.Print_Area" localSheetId="18">'100_STŘEDNÍ (pořadí celkem)'!$B$1:$J$31</definedName>
    <definedName name="_xlnm.Print_Area" localSheetId="21">'100_STŘEDNÍ (pořadí češi)'!$B$1:$J$21</definedName>
    <definedName name="_xlnm.Print_Area" localSheetId="25">Celkem!$C$1:$I$10</definedName>
    <definedName name="_xlnm.Print_Area" localSheetId="24">'Požární útok'!$B$1:$H$11</definedName>
    <definedName name="_xlnm.Print_Area" localSheetId="23">'Štafeta 4x100'!$B$1:$H$11</definedName>
    <definedName name="_xlnm.Print_Area" localSheetId="1">vez_MLADŠÍ!$D$1:$L$42</definedName>
    <definedName name="_xlnm.Print_Area" localSheetId="6">'vez_MLADŠÍ (pořadí celkem)'!$B$1:$J$26</definedName>
    <definedName name="_xlnm.Print_Area" localSheetId="9">'vez_MLADŠÍ (pořadí češi)'!$B$1:$J$18</definedName>
    <definedName name="_xlnm.Print_Area" localSheetId="3">vez_STARŠÍ!$D$1:$L$42</definedName>
    <definedName name="_xlnm.Print_Area" localSheetId="8">'vez_STARŠÍ (pořadí celkem)'!$B$1:$J$23</definedName>
    <definedName name="_xlnm.Print_Area" localSheetId="11">'vez_STARŠÍ (pořadí češi)'!$B$1:$J$14</definedName>
    <definedName name="_xlnm.Print_Area" localSheetId="2">vez_STŘEDNÍ!$D$1:$L$42</definedName>
    <definedName name="_xlnm.Print_Area" localSheetId="7">'vez_STŘEDNÍ (pořadí celkem)'!$B$1:$J$31</definedName>
    <definedName name="_xlnm.Print_Area" localSheetId="10">'vez_STŘEDNÍ (pořadí češi)'!$B$1:$J$21</definedName>
    <definedName name="wrn.Výsledky." localSheetId="15" hidden="1">{#N/A,#N/A,FALSE,"Tisk"}</definedName>
    <definedName name="wrn.Výsledky." localSheetId="4" hidden="1">{#N/A,#N/A,FALSE,"Tisk"}</definedName>
    <definedName name="wrn.Výsledky." hidden="1">{#N/A,#N/A,FALSE,"Tisk"}</definedName>
  </definedNames>
  <calcPr calcId="162913"/>
</workbook>
</file>

<file path=xl/calcChain.xml><?xml version="1.0" encoding="utf-8"?>
<calcChain xmlns="http://schemas.openxmlformats.org/spreadsheetml/2006/main">
  <c r="Q10" i="35" l="1"/>
  <c r="Q9" i="35"/>
  <c r="Q8" i="35"/>
  <c r="Q7" i="35"/>
  <c r="Q6" i="35"/>
  <c r="M10" i="35"/>
  <c r="M9" i="35"/>
  <c r="M8" i="35"/>
  <c r="M7" i="35"/>
  <c r="M6" i="35"/>
  <c r="J11" i="33" l="1"/>
  <c r="I11" i="33"/>
  <c r="F11" i="33"/>
  <c r="C11" i="33"/>
  <c r="J10" i="33"/>
  <c r="I10" i="33"/>
  <c r="F10" i="33"/>
  <c r="C10" i="33"/>
  <c r="J9" i="33"/>
  <c r="I9" i="33"/>
  <c r="F9" i="33"/>
  <c r="C9" i="33"/>
  <c r="J8" i="33"/>
  <c r="I8" i="33"/>
  <c r="F8" i="33"/>
  <c r="C8" i="33"/>
  <c r="J7" i="33"/>
  <c r="I7" i="33"/>
  <c r="F7" i="33"/>
  <c r="C7" i="33"/>
  <c r="J11" i="32"/>
  <c r="J10" i="32"/>
  <c r="J9" i="32"/>
  <c r="J8" i="32"/>
  <c r="J7" i="32"/>
  <c r="I11" i="32"/>
  <c r="I10" i="32"/>
  <c r="I9" i="32"/>
  <c r="I8" i="32"/>
  <c r="I7" i="32"/>
  <c r="C11" i="32"/>
  <c r="C10" i="32"/>
  <c r="C9" i="32"/>
  <c r="C8" i="32"/>
  <c r="C7" i="32"/>
  <c r="F11" i="32"/>
  <c r="F10" i="32"/>
  <c r="F9" i="32"/>
  <c r="F8" i="32"/>
  <c r="F7" i="32"/>
  <c r="C9" i="31"/>
  <c r="C8" i="31"/>
  <c r="C7" i="31"/>
  <c r="C6" i="31"/>
  <c r="C5" i="31"/>
  <c r="C9" i="30"/>
  <c r="C8" i="30"/>
  <c r="C7" i="30"/>
  <c r="C6" i="30"/>
  <c r="C5" i="30"/>
  <c r="AA42" i="23"/>
  <c r="A42" i="23" s="1"/>
  <c r="Y42" i="23"/>
  <c r="Z42" i="23" s="1"/>
  <c r="W42" i="23"/>
  <c r="V42" i="23"/>
  <c r="O42" i="23"/>
  <c r="P42" i="23" s="1"/>
  <c r="N42" i="23"/>
  <c r="L42" i="23"/>
  <c r="D42" i="23"/>
  <c r="AA41" i="23"/>
  <c r="A41" i="23" s="1"/>
  <c r="Y41" i="23"/>
  <c r="W41" i="23"/>
  <c r="V41" i="23"/>
  <c r="O41" i="23"/>
  <c r="P41" i="23" s="1"/>
  <c r="N41" i="23"/>
  <c r="L41" i="23"/>
  <c r="D41" i="23"/>
  <c r="AA40" i="23"/>
  <c r="A40" i="23" s="1"/>
  <c r="Y40" i="23"/>
  <c r="Z40" i="23" s="1"/>
  <c r="W40" i="23"/>
  <c r="V40" i="23"/>
  <c r="O40" i="23"/>
  <c r="P40" i="23" s="1"/>
  <c r="N40" i="23"/>
  <c r="L40" i="23"/>
  <c r="D40" i="23"/>
  <c r="AA39" i="23"/>
  <c r="Y39" i="23"/>
  <c r="Z39" i="23" s="1"/>
  <c r="W39" i="23"/>
  <c r="V39" i="23"/>
  <c r="P39" i="23"/>
  <c r="O39" i="23"/>
  <c r="N39" i="23"/>
  <c r="Q39" i="23" s="1"/>
  <c r="L39" i="23"/>
  <c r="D39" i="23"/>
  <c r="A39" i="23"/>
  <c r="AA38" i="23"/>
  <c r="Y38" i="23"/>
  <c r="W38" i="23"/>
  <c r="V38" i="23"/>
  <c r="O38" i="23"/>
  <c r="N38" i="23"/>
  <c r="P38" i="23" s="1"/>
  <c r="L38" i="23"/>
  <c r="D38" i="23"/>
  <c r="A38" i="23"/>
  <c r="AA37" i="23"/>
  <c r="A37" i="23" s="1"/>
  <c r="Y37" i="23"/>
  <c r="Z37" i="23" s="1"/>
  <c r="W37" i="23"/>
  <c r="V37" i="23"/>
  <c r="O37" i="23"/>
  <c r="N37" i="23"/>
  <c r="Q37" i="23" s="1"/>
  <c r="L37" i="23"/>
  <c r="D37" i="23"/>
  <c r="AA36" i="23"/>
  <c r="A36" i="23" s="1"/>
  <c r="Y36" i="23"/>
  <c r="Z36" i="23" s="1"/>
  <c r="W36" i="23"/>
  <c r="V36" i="23"/>
  <c r="O36" i="23"/>
  <c r="Q36" i="23" s="1"/>
  <c r="N36" i="23"/>
  <c r="L36" i="23"/>
  <c r="D36" i="23"/>
  <c r="AA35" i="23"/>
  <c r="A35" i="23" s="1"/>
  <c r="Y35" i="23"/>
  <c r="Z35" i="23" s="1"/>
  <c r="W35" i="23"/>
  <c r="V35" i="23"/>
  <c r="P35" i="23"/>
  <c r="O35" i="23"/>
  <c r="N35" i="23"/>
  <c r="Q35" i="23" s="1"/>
  <c r="L35" i="23"/>
  <c r="D35" i="23"/>
  <c r="AA34" i="23"/>
  <c r="A34" i="23" s="1"/>
  <c r="Y34" i="23"/>
  <c r="Z34" i="23" s="1"/>
  <c r="W34" i="23"/>
  <c r="V34" i="23"/>
  <c r="O34" i="23"/>
  <c r="N34" i="23"/>
  <c r="L34" i="23"/>
  <c r="D34" i="23"/>
  <c r="AA33" i="23"/>
  <c r="A33" i="23" s="1"/>
  <c r="Y33" i="23"/>
  <c r="Z33" i="23" s="1"/>
  <c r="W33" i="23"/>
  <c r="V33" i="23"/>
  <c r="O33" i="23"/>
  <c r="N33" i="23"/>
  <c r="L33" i="23"/>
  <c r="D33" i="23"/>
  <c r="AA32" i="23"/>
  <c r="A32" i="23" s="1"/>
  <c r="Y32" i="23"/>
  <c r="Z32" i="23" s="1"/>
  <c r="W32" i="23"/>
  <c r="V32" i="23"/>
  <c r="O32" i="23"/>
  <c r="N32" i="23"/>
  <c r="L32" i="23"/>
  <c r="D32" i="23"/>
  <c r="AA31" i="23"/>
  <c r="A31" i="23" s="1"/>
  <c r="Y31" i="23"/>
  <c r="Z31" i="23" s="1"/>
  <c r="W31" i="23"/>
  <c r="V31" i="23"/>
  <c r="O31" i="23"/>
  <c r="N31" i="23"/>
  <c r="L31" i="23"/>
  <c r="D31" i="23"/>
  <c r="AA30" i="23"/>
  <c r="A30" i="23" s="1"/>
  <c r="Y30" i="23"/>
  <c r="W30" i="23"/>
  <c r="V30" i="23"/>
  <c r="O30" i="23"/>
  <c r="N30" i="23"/>
  <c r="P30" i="23" s="1"/>
  <c r="L30" i="23"/>
  <c r="D30" i="23"/>
  <c r="AA29" i="23"/>
  <c r="A29" i="23" s="1"/>
  <c r="Y29" i="23"/>
  <c r="Z29" i="23" s="1"/>
  <c r="W29" i="23"/>
  <c r="V29" i="23"/>
  <c r="O29" i="23"/>
  <c r="N29" i="23"/>
  <c r="L29" i="23"/>
  <c r="D29" i="23"/>
  <c r="AA28" i="23"/>
  <c r="A28" i="23" s="1"/>
  <c r="Y28" i="23"/>
  <c r="Z28" i="23" s="1"/>
  <c r="W28" i="23"/>
  <c r="V28" i="23"/>
  <c r="O28" i="23"/>
  <c r="N28" i="23"/>
  <c r="L28" i="23"/>
  <c r="D28" i="23"/>
  <c r="AA27" i="23"/>
  <c r="A27" i="23" s="1"/>
  <c r="Y27" i="23"/>
  <c r="Z27" i="23" s="1"/>
  <c r="W27" i="23"/>
  <c r="V27" i="23"/>
  <c r="O27" i="23"/>
  <c r="Q27" i="23" s="1"/>
  <c r="N27" i="23"/>
  <c r="P27" i="23" s="1"/>
  <c r="L27" i="23"/>
  <c r="D27" i="23"/>
  <c r="AA26" i="23"/>
  <c r="Y26" i="23"/>
  <c r="W26" i="23"/>
  <c r="V26" i="23"/>
  <c r="O26" i="23"/>
  <c r="N26" i="23"/>
  <c r="P26" i="23" s="1"/>
  <c r="L26" i="23"/>
  <c r="D26" i="23"/>
  <c r="A26" i="23"/>
  <c r="AA25" i="23"/>
  <c r="A25" i="23" s="1"/>
  <c r="Y25" i="23"/>
  <c r="Z25" i="23" s="1"/>
  <c r="W25" i="23"/>
  <c r="V25" i="23"/>
  <c r="O25" i="23"/>
  <c r="N25" i="23"/>
  <c r="L25" i="23"/>
  <c r="D25" i="23"/>
  <c r="AA24" i="23"/>
  <c r="A24" i="23" s="1"/>
  <c r="Y24" i="23"/>
  <c r="Z24" i="23" s="1"/>
  <c r="W24" i="23"/>
  <c r="V24" i="23"/>
  <c r="O24" i="23"/>
  <c r="N24" i="23"/>
  <c r="Q24" i="23" s="1"/>
  <c r="L24" i="23"/>
  <c r="D24" i="23"/>
  <c r="O23" i="23"/>
  <c r="N23" i="23"/>
  <c r="Q23" i="23" s="1"/>
  <c r="W23" i="23" s="1"/>
  <c r="L23" i="23"/>
  <c r="O22" i="23"/>
  <c r="N22" i="23"/>
  <c r="L22" i="23"/>
  <c r="AA21" i="23"/>
  <c r="A21" i="23" s="1"/>
  <c r="Y21" i="23"/>
  <c r="Z21" i="23" s="1"/>
  <c r="W21" i="23"/>
  <c r="V21" i="23"/>
  <c r="O21" i="23"/>
  <c r="N21" i="23"/>
  <c r="L21" i="23"/>
  <c r="O20" i="23"/>
  <c r="N20" i="23"/>
  <c r="Q20" i="23" s="1"/>
  <c r="W20" i="23" s="1"/>
  <c r="L20" i="23"/>
  <c r="O19" i="23"/>
  <c r="N19" i="23"/>
  <c r="L19" i="23"/>
  <c r="O18" i="23"/>
  <c r="N18" i="23"/>
  <c r="L18" i="23"/>
  <c r="O17" i="23"/>
  <c r="N17" i="23"/>
  <c r="L17" i="23"/>
  <c r="O16" i="23"/>
  <c r="Q16" i="23" s="1"/>
  <c r="W16" i="23" s="1"/>
  <c r="N16" i="23"/>
  <c r="L16" i="23"/>
  <c r="O15" i="23"/>
  <c r="N15" i="23"/>
  <c r="L15" i="23"/>
  <c r="O14" i="23"/>
  <c r="N14" i="23"/>
  <c r="L14" i="23"/>
  <c r="O13" i="23"/>
  <c r="N13" i="23"/>
  <c r="L13" i="23"/>
  <c r="O12" i="23"/>
  <c r="N12" i="23"/>
  <c r="L12" i="23"/>
  <c r="AA11" i="23"/>
  <c r="A11" i="23" s="1"/>
  <c r="Y11" i="23"/>
  <c r="B11" i="23" s="1"/>
  <c r="W11" i="23"/>
  <c r="V11" i="23"/>
  <c r="O11" i="23"/>
  <c r="N11" i="23"/>
  <c r="L11" i="23"/>
  <c r="O10" i="23"/>
  <c r="Q10" i="23" s="1"/>
  <c r="W10" i="23" s="1"/>
  <c r="N10" i="23"/>
  <c r="L10" i="23"/>
  <c r="O9" i="23"/>
  <c r="Q9" i="23" s="1"/>
  <c r="W9" i="23" s="1"/>
  <c r="N9" i="23"/>
  <c r="L9" i="23"/>
  <c r="O8" i="23"/>
  <c r="N8" i="23"/>
  <c r="L8" i="23"/>
  <c r="AA7" i="23"/>
  <c r="A7" i="23" s="1"/>
  <c r="Y7" i="23"/>
  <c r="Z7" i="23" s="1"/>
  <c r="W7" i="23"/>
  <c r="V7" i="23"/>
  <c r="O7" i="23"/>
  <c r="N7" i="23"/>
  <c r="L7" i="23"/>
  <c r="AA42" i="22"/>
  <c r="A42" i="22" s="1"/>
  <c r="Y42" i="22"/>
  <c r="Z42" i="22" s="1"/>
  <c r="W42" i="22"/>
  <c r="V42" i="22"/>
  <c r="P42" i="22"/>
  <c r="O42" i="22"/>
  <c r="Q42" i="22" s="1"/>
  <c r="N42" i="22"/>
  <c r="L42" i="22"/>
  <c r="D42" i="22"/>
  <c r="AA41" i="22"/>
  <c r="A41" i="22" s="1"/>
  <c r="Y41" i="22"/>
  <c r="W41" i="22"/>
  <c r="V41" i="22"/>
  <c r="O41" i="22"/>
  <c r="N41" i="22"/>
  <c r="L41" i="22"/>
  <c r="D41" i="22"/>
  <c r="AA40" i="22"/>
  <c r="A40" i="22" s="1"/>
  <c r="Y40" i="22"/>
  <c r="Z40" i="22" s="1"/>
  <c r="W40" i="22"/>
  <c r="V40" i="22"/>
  <c r="O40" i="22"/>
  <c r="N40" i="22"/>
  <c r="Q40" i="22" s="1"/>
  <c r="L40" i="22"/>
  <c r="D40" i="22"/>
  <c r="AA39" i="22"/>
  <c r="A39" i="22" s="1"/>
  <c r="Y39" i="22"/>
  <c r="Z39" i="22" s="1"/>
  <c r="W39" i="22"/>
  <c r="V39" i="22"/>
  <c r="O39" i="22"/>
  <c r="N39" i="22"/>
  <c r="L39" i="22"/>
  <c r="D39" i="22"/>
  <c r="AA38" i="22"/>
  <c r="A38" i="22" s="1"/>
  <c r="Y38" i="22"/>
  <c r="Z38" i="22" s="1"/>
  <c r="W38" i="22"/>
  <c r="V38" i="22"/>
  <c r="O38" i="22"/>
  <c r="N38" i="22"/>
  <c r="L38" i="22"/>
  <c r="D38" i="22"/>
  <c r="AA37" i="22"/>
  <c r="A37" i="22" s="1"/>
  <c r="Y37" i="22"/>
  <c r="Z37" i="22" s="1"/>
  <c r="W37" i="22"/>
  <c r="V37" i="22"/>
  <c r="O37" i="22"/>
  <c r="N37" i="22"/>
  <c r="Q37" i="22" s="1"/>
  <c r="L37" i="22"/>
  <c r="D37" i="22"/>
  <c r="AA36" i="22"/>
  <c r="A36" i="22" s="1"/>
  <c r="Y36" i="22"/>
  <c r="Z36" i="22" s="1"/>
  <c r="W36" i="22"/>
  <c r="V36" i="22"/>
  <c r="O36" i="22"/>
  <c r="N36" i="22"/>
  <c r="L36" i="22"/>
  <c r="D36" i="22"/>
  <c r="AA35" i="22"/>
  <c r="A35" i="22" s="1"/>
  <c r="Z35" i="22"/>
  <c r="Y35" i="22"/>
  <c r="W35" i="22"/>
  <c r="V35" i="22"/>
  <c r="O35" i="22"/>
  <c r="N35" i="22"/>
  <c r="L35" i="22"/>
  <c r="D35" i="22"/>
  <c r="B35" i="22"/>
  <c r="AA34" i="22"/>
  <c r="A34" i="22" s="1"/>
  <c r="Y34" i="22"/>
  <c r="Z34" i="22" s="1"/>
  <c r="W34" i="22"/>
  <c r="V34" i="22"/>
  <c r="O34" i="22"/>
  <c r="N34" i="22"/>
  <c r="L34" i="22"/>
  <c r="D34" i="22"/>
  <c r="AA33" i="22"/>
  <c r="A33" i="22" s="1"/>
  <c r="Y33" i="22"/>
  <c r="W33" i="22"/>
  <c r="V33" i="22"/>
  <c r="O33" i="22"/>
  <c r="N33" i="22"/>
  <c r="Q33" i="22" s="1"/>
  <c r="L33" i="22"/>
  <c r="D33" i="22"/>
  <c r="AA32" i="22"/>
  <c r="A32" i="22" s="1"/>
  <c r="Z32" i="22"/>
  <c r="Y32" i="22"/>
  <c r="W32" i="22"/>
  <c r="V32" i="22"/>
  <c r="Q32" i="22"/>
  <c r="O32" i="22"/>
  <c r="N32" i="22"/>
  <c r="L32" i="22"/>
  <c r="D32" i="22"/>
  <c r="B32" i="22"/>
  <c r="O31" i="22"/>
  <c r="N31" i="22"/>
  <c r="L31" i="22"/>
  <c r="O30" i="22"/>
  <c r="N30" i="22"/>
  <c r="L30" i="22"/>
  <c r="AA29" i="22"/>
  <c r="A29" i="22" s="1"/>
  <c r="Y29" i="22"/>
  <c r="Z29" i="22" s="1"/>
  <c r="W29" i="22"/>
  <c r="V29" i="22"/>
  <c r="O29" i="22"/>
  <c r="N29" i="22"/>
  <c r="Q29" i="22" s="1"/>
  <c r="L29" i="22"/>
  <c r="B29" i="22"/>
  <c r="O28" i="22"/>
  <c r="N28" i="22"/>
  <c r="L28" i="22"/>
  <c r="AA27" i="22"/>
  <c r="A27" i="22" s="1"/>
  <c r="Y27" i="22"/>
  <c r="Z27" i="22" s="1"/>
  <c r="W27" i="22"/>
  <c r="V27" i="22"/>
  <c r="O27" i="22"/>
  <c r="N27" i="22"/>
  <c r="L27" i="22"/>
  <c r="AA26" i="22"/>
  <c r="A26" i="22" s="1"/>
  <c r="Y26" i="22"/>
  <c r="Z26" i="22" s="1"/>
  <c r="W26" i="22"/>
  <c r="V26" i="22"/>
  <c r="O26" i="22"/>
  <c r="N26" i="22"/>
  <c r="L26" i="22"/>
  <c r="W25" i="22"/>
  <c r="O25" i="22"/>
  <c r="N25" i="22"/>
  <c r="Q25" i="22" s="1"/>
  <c r="L25" i="22"/>
  <c r="W24" i="22"/>
  <c r="P24" i="22"/>
  <c r="V24" i="22" s="1"/>
  <c r="O24" i="22"/>
  <c r="N24" i="22"/>
  <c r="Q24" i="22" s="1"/>
  <c r="L24" i="22"/>
  <c r="V23" i="22"/>
  <c r="Q23" i="22"/>
  <c r="W23" i="22" s="1"/>
  <c r="P23" i="22"/>
  <c r="O23" i="22"/>
  <c r="N23" i="22"/>
  <c r="L23" i="22"/>
  <c r="O22" i="22"/>
  <c r="P22" i="22" s="1"/>
  <c r="V22" i="22" s="1"/>
  <c r="N22" i="22"/>
  <c r="L22" i="22"/>
  <c r="Q21" i="22"/>
  <c r="W21" i="22" s="1"/>
  <c r="O21" i="22"/>
  <c r="P21" i="22" s="1"/>
  <c r="V21" i="22" s="1"/>
  <c r="N21" i="22"/>
  <c r="L21" i="22"/>
  <c r="O20" i="22"/>
  <c r="N20" i="22"/>
  <c r="L20" i="22"/>
  <c r="O19" i="22"/>
  <c r="N19" i="22"/>
  <c r="L19" i="22"/>
  <c r="O18" i="22"/>
  <c r="N18" i="22"/>
  <c r="L18" i="22"/>
  <c r="O17" i="22"/>
  <c r="N17" i="22"/>
  <c r="L17" i="22"/>
  <c r="O16" i="22"/>
  <c r="N16" i="22"/>
  <c r="L16" i="22"/>
  <c r="O15" i="22"/>
  <c r="N15" i="22"/>
  <c r="Q15" i="22" s="1"/>
  <c r="W15" i="22" s="1"/>
  <c r="L15" i="22"/>
  <c r="O14" i="22"/>
  <c r="N14" i="22"/>
  <c r="L14" i="22"/>
  <c r="O13" i="22"/>
  <c r="N13" i="22"/>
  <c r="Q13" i="22" s="1"/>
  <c r="W13" i="22" s="1"/>
  <c r="L13" i="22"/>
  <c r="O12" i="22"/>
  <c r="N12" i="22"/>
  <c r="L12" i="22"/>
  <c r="AA11" i="22"/>
  <c r="A11" i="22" s="1"/>
  <c r="Y11" i="22"/>
  <c r="B11" i="22" s="1"/>
  <c r="W11" i="22"/>
  <c r="V11" i="22"/>
  <c r="O11" i="22"/>
  <c r="N11" i="22"/>
  <c r="L11" i="22"/>
  <c r="O10" i="22"/>
  <c r="N10" i="22"/>
  <c r="L10" i="22"/>
  <c r="AA9" i="22"/>
  <c r="A9" i="22" s="1"/>
  <c r="Y9" i="22"/>
  <c r="B9" i="22" s="1"/>
  <c r="W9" i="22"/>
  <c r="V9" i="22"/>
  <c r="O9" i="22"/>
  <c r="N9" i="22"/>
  <c r="L9" i="22"/>
  <c r="O8" i="22"/>
  <c r="N8" i="22"/>
  <c r="Q8" i="22" s="1"/>
  <c r="W8" i="22" s="1"/>
  <c r="L8" i="22"/>
  <c r="W7" i="22"/>
  <c r="Q7" i="22"/>
  <c r="O7" i="22"/>
  <c r="N7" i="22"/>
  <c r="P7" i="22" s="1"/>
  <c r="V7" i="22" s="1"/>
  <c r="L7" i="22"/>
  <c r="AA42" i="21"/>
  <c r="A42" i="21" s="1"/>
  <c r="Y42" i="21"/>
  <c r="W42" i="21"/>
  <c r="V42" i="21"/>
  <c r="O42" i="21"/>
  <c r="N42" i="21"/>
  <c r="P42" i="21" s="1"/>
  <c r="L42" i="21"/>
  <c r="D42" i="21"/>
  <c r="AA41" i="21"/>
  <c r="Y41" i="21"/>
  <c r="Z41" i="21" s="1"/>
  <c r="W41" i="21"/>
  <c r="V41" i="21"/>
  <c r="O41" i="21"/>
  <c r="Q41" i="21" s="1"/>
  <c r="N41" i="21"/>
  <c r="L41" i="21"/>
  <c r="D41" i="21"/>
  <c r="A41" i="21"/>
  <c r="AA40" i="21"/>
  <c r="A40" i="21" s="1"/>
  <c r="Y40" i="21"/>
  <c r="Z40" i="21" s="1"/>
  <c r="W40" i="21"/>
  <c r="V40" i="21"/>
  <c r="O40" i="21"/>
  <c r="N40" i="21"/>
  <c r="L40" i="21"/>
  <c r="D40" i="21"/>
  <c r="AA39" i="21"/>
  <c r="A39" i="21" s="1"/>
  <c r="Y39" i="21"/>
  <c r="W39" i="21"/>
  <c r="V39" i="21"/>
  <c r="O39" i="21"/>
  <c r="N39" i="21"/>
  <c r="P39" i="21" s="1"/>
  <c r="L39" i="21"/>
  <c r="D39" i="21"/>
  <c r="AA38" i="21"/>
  <c r="Y38" i="21"/>
  <c r="Z38" i="21" s="1"/>
  <c r="W38" i="21"/>
  <c r="V38" i="21"/>
  <c r="O38" i="21"/>
  <c r="N38" i="21"/>
  <c r="L38" i="21"/>
  <c r="D38" i="21"/>
  <c r="A38" i="21"/>
  <c r="AA37" i="21"/>
  <c r="A37" i="21" s="1"/>
  <c r="Y37" i="21"/>
  <c r="Z37" i="21" s="1"/>
  <c r="W37" i="21"/>
  <c r="V37" i="21"/>
  <c r="O37" i="21"/>
  <c r="N37" i="21"/>
  <c r="L37" i="21"/>
  <c r="D37" i="21"/>
  <c r="AA36" i="21"/>
  <c r="Y36" i="21"/>
  <c r="W36" i="21"/>
  <c r="V36" i="21"/>
  <c r="O36" i="21"/>
  <c r="N36" i="21"/>
  <c r="L36" i="21"/>
  <c r="D36" i="21"/>
  <c r="A36" i="21"/>
  <c r="AA35" i="21"/>
  <c r="A35" i="21" s="1"/>
  <c r="Y35" i="21"/>
  <c r="Z35" i="21" s="1"/>
  <c r="W35" i="21"/>
  <c r="V35" i="21"/>
  <c r="O35" i="21"/>
  <c r="N35" i="21"/>
  <c r="P35" i="21" s="1"/>
  <c r="L35" i="21"/>
  <c r="D35" i="21"/>
  <c r="B35" i="21"/>
  <c r="AA34" i="21"/>
  <c r="A34" i="21" s="1"/>
  <c r="Y34" i="21"/>
  <c r="W34" i="21"/>
  <c r="V34" i="21"/>
  <c r="O34" i="21"/>
  <c r="P34" i="21" s="1"/>
  <c r="N34" i="21"/>
  <c r="L34" i="21"/>
  <c r="D34" i="21"/>
  <c r="AA33" i="21"/>
  <c r="A33" i="21" s="1"/>
  <c r="Y33" i="21"/>
  <c r="Z33" i="21" s="1"/>
  <c r="W33" i="21"/>
  <c r="V33" i="21"/>
  <c r="O33" i="21"/>
  <c r="N33" i="21"/>
  <c r="L33" i="21"/>
  <c r="D33" i="21"/>
  <c r="AA32" i="21"/>
  <c r="A32" i="21" s="1"/>
  <c r="Y32" i="21"/>
  <c r="Z32" i="21" s="1"/>
  <c r="W32" i="21"/>
  <c r="V32" i="21"/>
  <c r="O32" i="21"/>
  <c r="N32" i="21"/>
  <c r="L32" i="21"/>
  <c r="D32" i="21"/>
  <c r="AA31" i="21"/>
  <c r="A31" i="21" s="1"/>
  <c r="Y31" i="21"/>
  <c r="W31" i="21"/>
  <c r="V31" i="21"/>
  <c r="O31" i="21"/>
  <c r="Q31" i="21" s="1"/>
  <c r="N31" i="21"/>
  <c r="L31" i="21"/>
  <c r="D31" i="21"/>
  <c r="AA30" i="21"/>
  <c r="A30" i="21" s="1"/>
  <c r="Y30" i="21"/>
  <c r="B30" i="21" s="1"/>
  <c r="W30" i="21"/>
  <c r="V30" i="21"/>
  <c r="O30" i="21"/>
  <c r="N30" i="21"/>
  <c r="L30" i="21"/>
  <c r="D30" i="21"/>
  <c r="AA29" i="21"/>
  <c r="A29" i="21" s="1"/>
  <c r="Y29" i="21"/>
  <c r="B29" i="21" s="1"/>
  <c r="W29" i="21"/>
  <c r="V29" i="21"/>
  <c r="O29" i="21"/>
  <c r="N29" i="21"/>
  <c r="L29" i="21"/>
  <c r="D29" i="21"/>
  <c r="AA28" i="21"/>
  <c r="A28" i="21" s="1"/>
  <c r="Y28" i="21"/>
  <c r="Z28" i="21" s="1"/>
  <c r="W28" i="21"/>
  <c r="V28" i="21"/>
  <c r="O28" i="21"/>
  <c r="Q28" i="21" s="1"/>
  <c r="N28" i="21"/>
  <c r="L28" i="21"/>
  <c r="D28" i="21"/>
  <c r="AA27" i="21"/>
  <c r="A27" i="21" s="1"/>
  <c r="Y27" i="21"/>
  <c r="Z27" i="21" s="1"/>
  <c r="W27" i="21"/>
  <c r="V27" i="21"/>
  <c r="O27" i="21"/>
  <c r="P27" i="21" s="1"/>
  <c r="N27" i="21"/>
  <c r="L27" i="21"/>
  <c r="D27" i="21"/>
  <c r="O26" i="21"/>
  <c r="N26" i="21"/>
  <c r="Q26" i="21" s="1"/>
  <c r="W26" i="21" s="1"/>
  <c r="L26" i="21"/>
  <c r="AA25" i="21"/>
  <c r="A25" i="21" s="1"/>
  <c r="Z25" i="21"/>
  <c r="Y25" i="21"/>
  <c r="W25" i="21"/>
  <c r="V25" i="21"/>
  <c r="O25" i="21"/>
  <c r="N25" i="21"/>
  <c r="L25" i="21"/>
  <c r="B25" i="21"/>
  <c r="O24" i="21"/>
  <c r="N24" i="21"/>
  <c r="L24" i="21"/>
  <c r="V23" i="21"/>
  <c r="O23" i="21"/>
  <c r="N23" i="21"/>
  <c r="P23" i="21" s="1"/>
  <c r="L23" i="21"/>
  <c r="AA22" i="21"/>
  <c r="Y22" i="21"/>
  <c r="B22" i="21" s="1"/>
  <c r="W22" i="21"/>
  <c r="V22" i="21"/>
  <c r="O22" i="21"/>
  <c r="N22" i="21"/>
  <c r="L22" i="21"/>
  <c r="A22" i="21"/>
  <c r="O21" i="21"/>
  <c r="N21" i="21"/>
  <c r="L21" i="21"/>
  <c r="O20" i="21"/>
  <c r="N20" i="21"/>
  <c r="Q20" i="21" s="1"/>
  <c r="W20" i="21" s="1"/>
  <c r="L20" i="21"/>
  <c r="O19" i="21"/>
  <c r="N19" i="21"/>
  <c r="Q19" i="21" s="1"/>
  <c r="W19" i="21" s="1"/>
  <c r="L19" i="21"/>
  <c r="O18" i="21"/>
  <c r="N18" i="21"/>
  <c r="Q18" i="21" s="1"/>
  <c r="W18" i="21" s="1"/>
  <c r="L18" i="21"/>
  <c r="O17" i="21"/>
  <c r="N17" i="21"/>
  <c r="L17" i="21"/>
  <c r="O16" i="21"/>
  <c r="N16" i="21"/>
  <c r="L16" i="21"/>
  <c r="AA15" i="21"/>
  <c r="A15" i="21" s="1"/>
  <c r="Y15" i="21"/>
  <c r="Z15" i="21" s="1"/>
  <c r="W15" i="21"/>
  <c r="V15" i="21"/>
  <c r="O15" i="21"/>
  <c r="N15" i="21"/>
  <c r="P15" i="21" s="1"/>
  <c r="L15" i="21"/>
  <c r="O14" i="21"/>
  <c r="N14" i="21"/>
  <c r="P14" i="21" s="1"/>
  <c r="L14" i="21"/>
  <c r="O13" i="21"/>
  <c r="N13" i="21"/>
  <c r="L13" i="21"/>
  <c r="O12" i="21"/>
  <c r="N12" i="21"/>
  <c r="L12" i="21"/>
  <c r="AA11" i="21"/>
  <c r="A11" i="21" s="1"/>
  <c r="Y11" i="21"/>
  <c r="Z11" i="21" s="1"/>
  <c r="W11" i="21"/>
  <c r="V11" i="21"/>
  <c r="O11" i="21"/>
  <c r="N11" i="21"/>
  <c r="L11" i="21"/>
  <c r="O10" i="21"/>
  <c r="N10" i="21"/>
  <c r="L10" i="21"/>
  <c r="AA9" i="21"/>
  <c r="A9" i="21" s="1"/>
  <c r="Z9" i="21"/>
  <c r="Y9" i="21"/>
  <c r="B9" i="21" s="1"/>
  <c r="W9" i="21"/>
  <c r="V9" i="21"/>
  <c r="O9" i="21"/>
  <c r="N9" i="21"/>
  <c r="L9" i="21"/>
  <c r="O8" i="21"/>
  <c r="N8" i="21"/>
  <c r="L8" i="21"/>
  <c r="W7" i="21"/>
  <c r="O7" i="21"/>
  <c r="N7" i="21"/>
  <c r="Q7" i="21" s="1"/>
  <c r="L7" i="21"/>
  <c r="AG1" i="21"/>
  <c r="AG1" i="23" s="1"/>
  <c r="AG6" i="23" s="1"/>
  <c r="AF1" i="21"/>
  <c r="AF6" i="21" s="1"/>
  <c r="AE1" i="21"/>
  <c r="AE6" i="21" s="1"/>
  <c r="AD1" i="21"/>
  <c r="AD1" i="23" s="1"/>
  <c r="AD6" i="23" s="1"/>
  <c r="AC1" i="21"/>
  <c r="AG1" i="1"/>
  <c r="AF1" i="1"/>
  <c r="AE1" i="1"/>
  <c r="AD1" i="1"/>
  <c r="AC1" i="1"/>
  <c r="B32" i="23" l="1"/>
  <c r="P8" i="23"/>
  <c r="V8" i="23" s="1"/>
  <c r="P23" i="23"/>
  <c r="V23" i="23" s="1"/>
  <c r="Q7" i="23"/>
  <c r="P9" i="23"/>
  <c r="V9" i="23" s="1"/>
  <c r="P11" i="22"/>
  <c r="P26" i="22"/>
  <c r="P28" i="22"/>
  <c r="V28" i="22" s="1"/>
  <c r="P30" i="22"/>
  <c r="V30" i="22" s="1"/>
  <c r="P34" i="22"/>
  <c r="P29" i="22"/>
  <c r="P8" i="22"/>
  <c r="V8" i="22" s="1"/>
  <c r="P37" i="22"/>
  <c r="Q41" i="22"/>
  <c r="Q22" i="22"/>
  <c r="W22" i="22" s="1"/>
  <c r="P8" i="21"/>
  <c r="V8" i="21" s="1"/>
  <c r="Q13" i="21"/>
  <c r="W13" i="21" s="1"/>
  <c r="Q17" i="21"/>
  <c r="W17" i="21" s="1"/>
  <c r="Q29" i="21"/>
  <c r="P30" i="21"/>
  <c r="Q32" i="21"/>
  <c r="Q39" i="21"/>
  <c r="Q40" i="21"/>
  <c r="P33" i="21"/>
  <c r="Q34" i="21"/>
  <c r="P41" i="21"/>
  <c r="Q25" i="21"/>
  <c r="P24" i="21"/>
  <c r="V24" i="21" s="1"/>
  <c r="Q21" i="21"/>
  <c r="W21" i="21" s="1"/>
  <c r="Q22" i="21"/>
  <c r="Q36" i="21"/>
  <c r="Q37" i="21"/>
  <c r="B40" i="21"/>
  <c r="Q42" i="21"/>
  <c r="B40" i="22"/>
  <c r="B35" i="23"/>
  <c r="P13" i="23"/>
  <c r="B31" i="23"/>
  <c r="Q18" i="23"/>
  <c r="W18" i="23" s="1"/>
  <c r="B25" i="23"/>
  <c r="B33" i="23"/>
  <c r="B7" i="23"/>
  <c r="B27" i="22"/>
  <c r="Z9" i="22"/>
  <c r="Z11" i="22"/>
  <c r="P16" i="22"/>
  <c r="V16" i="22" s="1"/>
  <c r="B39" i="22"/>
  <c r="P9" i="22"/>
  <c r="P10" i="22"/>
  <c r="P13" i="22"/>
  <c r="V13" i="22" s="1"/>
  <c r="Q10" i="22"/>
  <c r="W10" i="22" s="1"/>
  <c r="P19" i="21"/>
  <c r="Q9" i="21"/>
  <c r="Q10" i="21"/>
  <c r="W10" i="21" s="1"/>
  <c r="Q12" i="21"/>
  <c r="W12" i="21" s="1"/>
  <c r="Q14" i="21"/>
  <c r="W14" i="21" s="1"/>
  <c r="Q8" i="21"/>
  <c r="W8" i="21" s="1"/>
  <c r="Q11" i="21"/>
  <c r="P16" i="21"/>
  <c r="V16" i="21" s="1"/>
  <c r="B28" i="21"/>
  <c r="L10" i="32"/>
  <c r="L7" i="33"/>
  <c r="L11" i="32"/>
  <c r="Q13" i="23"/>
  <c r="W13" i="23" s="1"/>
  <c r="Q15" i="23"/>
  <c r="W15" i="23" s="1"/>
  <c r="P16" i="23"/>
  <c r="V16" i="23" s="1"/>
  <c r="Q21" i="23"/>
  <c r="B27" i="23"/>
  <c r="Z11" i="23"/>
  <c r="P18" i="23"/>
  <c r="V18" i="23" s="1"/>
  <c r="P22" i="23"/>
  <c r="V22" i="23" s="1"/>
  <c r="B24" i="23"/>
  <c r="Q26" i="23"/>
  <c r="P34" i="23"/>
  <c r="Q8" i="23"/>
  <c r="W8" i="23" s="1"/>
  <c r="Q30" i="23"/>
  <c r="P10" i="23"/>
  <c r="V10" i="23" s="1"/>
  <c r="Q14" i="23"/>
  <c r="W14" i="23" s="1"/>
  <c r="Q19" i="23"/>
  <c r="W19" i="23" s="1"/>
  <c r="B21" i="23"/>
  <c r="B29" i="23"/>
  <c r="Q31" i="23"/>
  <c r="Q34" i="23"/>
  <c r="B42" i="23"/>
  <c r="Q38" i="23"/>
  <c r="P19" i="23"/>
  <c r="V19" i="23" s="1"/>
  <c r="P31" i="23"/>
  <c r="B37" i="23"/>
  <c r="Q41" i="23"/>
  <c r="Q30" i="22"/>
  <c r="W30" i="22" s="1"/>
  <c r="Q38" i="22"/>
  <c r="Q39" i="22"/>
  <c r="P41" i="22"/>
  <c r="P33" i="22"/>
  <c r="Q14" i="22"/>
  <c r="W14" i="22" s="1"/>
  <c r="Q17" i="22"/>
  <c r="W17" i="22" s="1"/>
  <c r="P40" i="22"/>
  <c r="P32" i="22"/>
  <c r="Q9" i="22"/>
  <c r="Q18" i="22"/>
  <c r="W18" i="22" s="1"/>
  <c r="P15" i="22"/>
  <c r="V15" i="22" s="1"/>
  <c r="Q16" i="22"/>
  <c r="W16" i="22" s="1"/>
  <c r="Q16" i="21"/>
  <c r="W16" i="21" s="1"/>
  <c r="B38" i="21"/>
  <c r="P40" i="21"/>
  <c r="Q15" i="21"/>
  <c r="Q23" i="21"/>
  <c r="W23" i="21" s="1"/>
  <c r="P7" i="21"/>
  <c r="V7" i="21" s="1"/>
  <c r="P26" i="21"/>
  <c r="V26" i="21" s="1"/>
  <c r="P29" i="21"/>
  <c r="P22" i="21"/>
  <c r="P20" i="21"/>
  <c r="B27" i="21"/>
  <c r="P11" i="21"/>
  <c r="P12" i="21"/>
  <c r="V12" i="21" s="1"/>
  <c r="Z22" i="21"/>
  <c r="Q30" i="21"/>
  <c r="B32" i="21"/>
  <c r="P31" i="21"/>
  <c r="B37" i="21"/>
  <c r="AD6" i="21"/>
  <c r="AE37" i="21"/>
  <c r="AE34" i="21"/>
  <c r="AE36" i="21"/>
  <c r="AE26" i="21"/>
  <c r="AE9" i="21"/>
  <c r="AE31" i="21"/>
  <c r="AE18" i="21"/>
  <c r="AC6" i="21"/>
  <c r="K11" i="33"/>
  <c r="L11" i="33"/>
  <c r="L10" i="33"/>
  <c r="K9" i="33"/>
  <c r="K7" i="33"/>
  <c r="L8" i="33"/>
  <c r="L9" i="33"/>
  <c r="K8" i="33"/>
  <c r="K10" i="33"/>
  <c r="K11" i="32"/>
  <c r="K10" i="32"/>
  <c r="L7" i="32"/>
  <c r="L8" i="32"/>
  <c r="K7" i="32"/>
  <c r="L9" i="32"/>
  <c r="K9" i="32"/>
  <c r="K8" i="32"/>
  <c r="V14" i="21"/>
  <c r="AC35" i="21"/>
  <c r="AC42" i="21"/>
  <c r="AC34" i="21"/>
  <c r="AC40" i="21"/>
  <c r="AC32" i="21"/>
  <c r="AC24" i="21"/>
  <c r="AC37" i="21"/>
  <c r="AC29" i="21"/>
  <c r="AC36" i="21"/>
  <c r="AC31" i="21"/>
  <c r="AC19" i="21"/>
  <c r="AC11" i="21"/>
  <c r="AC41" i="21"/>
  <c r="AC33" i="21"/>
  <c r="AC26" i="21"/>
  <c r="AC18" i="21"/>
  <c r="AC10" i="21"/>
  <c r="AC22" i="21"/>
  <c r="AC17" i="21"/>
  <c r="AC9" i="21"/>
  <c r="AC27" i="21"/>
  <c r="AC16" i="21"/>
  <c r="AC8" i="21"/>
  <c r="AC39" i="21"/>
  <c r="AC38" i="21"/>
  <c r="AC30" i="21"/>
  <c r="AC15" i="21"/>
  <c r="AC7" i="21"/>
  <c r="AC14" i="21"/>
  <c r="AC25" i="21"/>
  <c r="AC23" i="21"/>
  <c r="AC28" i="21"/>
  <c r="AC20" i="21"/>
  <c r="AC12" i="21"/>
  <c r="V20" i="21"/>
  <c r="AF40" i="21"/>
  <c r="AF39" i="21"/>
  <c r="AF37" i="21"/>
  <c r="AF29" i="21"/>
  <c r="AF21" i="21"/>
  <c r="AF42" i="21"/>
  <c r="AF34" i="21"/>
  <c r="AF26" i="21"/>
  <c r="AF41" i="21"/>
  <c r="AF22" i="21"/>
  <c r="AF16" i="21"/>
  <c r="AF8" i="21"/>
  <c r="AF32" i="21"/>
  <c r="AF27" i="21"/>
  <c r="AF15" i="21"/>
  <c r="AF7" i="21"/>
  <c r="AF38" i="21"/>
  <c r="AF30" i="21"/>
  <c r="AF14" i="21"/>
  <c r="AF25" i="21"/>
  <c r="AF13" i="21"/>
  <c r="AF23" i="21"/>
  <c r="AF20" i="21"/>
  <c r="AF12" i="21"/>
  <c r="AF35" i="21"/>
  <c r="AF28" i="21"/>
  <c r="AF19" i="21"/>
  <c r="AF11" i="21"/>
  <c r="AF36" i="21"/>
  <c r="AF31" i="21"/>
  <c r="AF18" i="21"/>
  <c r="AF33" i="21"/>
  <c r="AF24" i="21"/>
  <c r="AF9" i="21"/>
  <c r="AG41" i="23"/>
  <c r="AG38" i="23"/>
  <c r="AG30" i="23"/>
  <c r="AG22" i="23"/>
  <c r="AG37" i="23"/>
  <c r="AG29" i="23"/>
  <c r="AG36" i="23"/>
  <c r="AG28" i="23"/>
  <c r="AG20" i="23"/>
  <c r="AG42" i="23"/>
  <c r="AG35" i="23"/>
  <c r="AG34" i="23"/>
  <c r="AG26" i="23"/>
  <c r="AG18" i="23"/>
  <c r="AG33" i="23"/>
  <c r="AG25" i="23"/>
  <c r="AG17" i="23"/>
  <c r="AG40" i="23"/>
  <c r="AG32" i="23"/>
  <c r="AG24" i="23"/>
  <c r="AG16" i="23"/>
  <c r="AG21" i="23"/>
  <c r="AG8" i="23"/>
  <c r="AG7" i="23"/>
  <c r="AG23" i="23"/>
  <c r="AG15" i="23"/>
  <c r="AG14" i="23"/>
  <c r="AG27" i="23"/>
  <c r="AG13" i="23"/>
  <c r="AG31" i="23"/>
  <c r="AG19" i="23"/>
  <c r="AG12" i="23"/>
  <c r="AG11" i="23"/>
  <c r="AG9" i="23"/>
  <c r="AG39" i="23"/>
  <c r="Z41" i="22"/>
  <c r="B41" i="22"/>
  <c r="P9" i="21"/>
  <c r="AE11" i="21"/>
  <c r="AD12" i="21"/>
  <c r="B15" i="21"/>
  <c r="P17" i="21"/>
  <c r="AF17" i="21" s="1"/>
  <c r="V19" i="21"/>
  <c r="AE19" i="21"/>
  <c r="AD20" i="21"/>
  <c r="AE21" i="21"/>
  <c r="AE28" i="21"/>
  <c r="Z30" i="21"/>
  <c r="B33" i="21"/>
  <c r="AD35" i="21"/>
  <c r="P37" i="21"/>
  <c r="Z39" i="21"/>
  <c r="B39" i="21"/>
  <c r="B41" i="21"/>
  <c r="P18" i="22"/>
  <c r="P10" i="21"/>
  <c r="AF10" i="21" s="1"/>
  <c r="AE12" i="21"/>
  <c r="AD13" i="21"/>
  <c r="P18" i="21"/>
  <c r="AE20" i="21"/>
  <c r="AE23" i="21"/>
  <c r="Q24" i="21"/>
  <c r="W24" i="21" s="1"/>
  <c r="AD25" i="21"/>
  <c r="P32" i="21"/>
  <c r="Q38" i="21"/>
  <c r="P38" i="21"/>
  <c r="AD1" i="22"/>
  <c r="AD6" i="22" s="1"/>
  <c r="V10" i="22"/>
  <c r="Q11" i="22"/>
  <c r="AD42" i="21"/>
  <c r="AD34" i="21"/>
  <c r="AD41" i="21"/>
  <c r="AD33" i="21"/>
  <c r="AD39" i="21"/>
  <c r="AD31" i="21"/>
  <c r="AD23" i="21"/>
  <c r="AD36" i="21"/>
  <c r="AD28" i="21"/>
  <c r="AE13" i="21"/>
  <c r="AD14" i="21"/>
  <c r="AE25" i="21"/>
  <c r="AG1" i="22"/>
  <c r="AG6" i="22" s="1"/>
  <c r="AC1" i="23"/>
  <c r="AC1" i="22"/>
  <c r="AE41" i="21"/>
  <c r="AE40" i="21"/>
  <c r="AE38" i="21"/>
  <c r="AE30" i="21"/>
  <c r="AE22" i="21"/>
  <c r="AE35" i="21"/>
  <c r="AE27" i="21"/>
  <c r="AD7" i="21"/>
  <c r="AE14" i="21"/>
  <c r="AD15" i="21"/>
  <c r="Z29" i="21"/>
  <c r="AD30" i="21"/>
  <c r="AD32" i="21"/>
  <c r="AD38" i="21"/>
  <c r="AE39" i="21"/>
  <c r="AD33" i="23"/>
  <c r="AD25" i="23"/>
  <c r="AD17" i="23"/>
  <c r="AD40" i="23"/>
  <c r="AD32" i="23"/>
  <c r="AD39" i="23"/>
  <c r="AD31" i="23"/>
  <c r="AD23" i="23"/>
  <c r="AD15" i="23"/>
  <c r="AD41" i="23"/>
  <c r="AD38" i="23"/>
  <c r="AD30" i="23"/>
  <c r="AD37" i="23"/>
  <c r="AD29" i="23"/>
  <c r="AD21" i="23"/>
  <c r="AD36" i="23"/>
  <c r="AD28" i="23"/>
  <c r="AD20" i="23"/>
  <c r="AD42" i="23"/>
  <c r="AD35" i="23"/>
  <c r="AD27" i="23"/>
  <c r="AD11" i="23"/>
  <c r="AD18" i="23"/>
  <c r="AD10" i="23"/>
  <c r="AD34" i="23"/>
  <c r="AD16" i="23"/>
  <c r="AD9" i="23"/>
  <c r="AD8" i="23"/>
  <c r="AD26" i="23"/>
  <c r="AD22" i="23"/>
  <c r="AD24" i="23"/>
  <c r="AD14" i="23"/>
  <c r="AD13" i="23"/>
  <c r="AD12" i="23"/>
  <c r="AE7" i="21"/>
  <c r="AD8" i="21"/>
  <c r="B11" i="21"/>
  <c r="P13" i="21"/>
  <c r="AE15" i="21"/>
  <c r="AD16" i="21"/>
  <c r="P21" i="21"/>
  <c r="V21" i="21" s="1"/>
  <c r="AD27" i="21"/>
  <c r="P28" i="21"/>
  <c r="Z31" i="21"/>
  <c r="B31" i="21"/>
  <c r="AE32" i="21"/>
  <c r="Z36" i="21"/>
  <c r="B36" i="21"/>
  <c r="Z42" i="21"/>
  <c r="B42" i="21"/>
  <c r="AE1" i="23"/>
  <c r="AE6" i="23" s="1"/>
  <c r="AE1" i="22"/>
  <c r="AE6" i="22" s="1"/>
  <c r="AG6" i="21"/>
  <c r="AE8" i="21"/>
  <c r="AD9" i="21"/>
  <c r="AE16" i="21"/>
  <c r="AD17" i="21"/>
  <c r="AD22" i="21"/>
  <c r="AD24" i="21"/>
  <c r="P25" i="21"/>
  <c r="AD29" i="21"/>
  <c r="Q33" i="21"/>
  <c r="Z34" i="21"/>
  <c r="B34" i="21"/>
  <c r="Q35" i="21"/>
  <c r="AD40" i="21"/>
  <c r="Q28" i="23"/>
  <c r="P28" i="23"/>
  <c r="AF1" i="23"/>
  <c r="AF6" i="23" s="1"/>
  <c r="AF1" i="22"/>
  <c r="AF6" i="22" s="1"/>
  <c r="AD10" i="21"/>
  <c r="AE17" i="21"/>
  <c r="AD18" i="21"/>
  <c r="AE24" i="21"/>
  <c r="AD26" i="21"/>
  <c r="Q27" i="21"/>
  <c r="AE29" i="21"/>
  <c r="AE33" i="21"/>
  <c r="P36" i="21"/>
  <c r="AE42" i="21"/>
  <c r="Q12" i="22"/>
  <c r="W12" i="22" s="1"/>
  <c r="P12" i="22"/>
  <c r="P17" i="22"/>
  <c r="Q19" i="22"/>
  <c r="W19" i="22" s="1"/>
  <c r="Q20" i="22"/>
  <c r="W20" i="22" s="1"/>
  <c r="P20" i="22"/>
  <c r="Q36" i="22"/>
  <c r="P36" i="22"/>
  <c r="Q12" i="23"/>
  <c r="W12" i="23" s="1"/>
  <c r="P12" i="23"/>
  <c r="P19" i="22"/>
  <c r="P25" i="22"/>
  <c r="V25" i="22" s="1"/>
  <c r="Q28" i="22"/>
  <c r="W28" i="22" s="1"/>
  <c r="Q26" i="22"/>
  <c r="Q35" i="22"/>
  <c r="P35" i="22"/>
  <c r="P14" i="22"/>
  <c r="Q31" i="22"/>
  <c r="W31" i="22" s="1"/>
  <c r="P31" i="22"/>
  <c r="V31" i="22" s="1"/>
  <c r="Z33" i="22"/>
  <c r="B33" i="22"/>
  <c r="Q27" i="22"/>
  <c r="P27" i="22"/>
  <c r="Q34" i="22"/>
  <c r="Q11" i="23"/>
  <c r="P11" i="23"/>
  <c r="Z26" i="23"/>
  <c r="B26" i="23"/>
  <c r="V13" i="23"/>
  <c r="Q33" i="23"/>
  <c r="P33" i="23"/>
  <c r="Z38" i="23"/>
  <c r="B38" i="23"/>
  <c r="B26" i="22"/>
  <c r="B34" i="22"/>
  <c r="B42" i="22"/>
  <c r="Q40" i="23"/>
  <c r="Q17" i="23"/>
  <c r="W17" i="23" s="1"/>
  <c r="P17" i="23"/>
  <c r="Q29" i="23"/>
  <c r="P29" i="23"/>
  <c r="Z30" i="23"/>
  <c r="B30" i="23"/>
  <c r="B36" i="22"/>
  <c r="P38" i="22"/>
  <c r="P14" i="23"/>
  <c r="Q22" i="23"/>
  <c r="W22" i="23" s="1"/>
  <c r="B37" i="22"/>
  <c r="P39" i="22"/>
  <c r="P7" i="23"/>
  <c r="AD7" i="23" s="1"/>
  <c r="P15" i="23"/>
  <c r="V15" i="23" s="1"/>
  <c r="P21" i="23"/>
  <c r="B38" i="22"/>
  <c r="P20" i="23"/>
  <c r="Q25" i="23"/>
  <c r="P25" i="23"/>
  <c r="Q32" i="23"/>
  <c r="P24" i="23"/>
  <c r="P32" i="23"/>
  <c r="Z41" i="23"/>
  <c r="B41" i="23"/>
  <c r="B39" i="23"/>
  <c r="B40" i="23"/>
  <c r="B34" i="23"/>
  <c r="P36" i="23"/>
  <c r="Q42" i="23"/>
  <c r="P37" i="23"/>
  <c r="B28" i="23"/>
  <c r="B36" i="23"/>
  <c r="AC1" i="12"/>
  <c r="AD1" i="12"/>
  <c r="AD6" i="12" s="1"/>
  <c r="AE1" i="12"/>
  <c r="AE6" i="12" s="1"/>
  <c r="AF1" i="12"/>
  <c r="AF6" i="12" s="1"/>
  <c r="AG1" i="12"/>
  <c r="AG6" i="12" s="1"/>
  <c r="AG1" i="15"/>
  <c r="AF1" i="15"/>
  <c r="AF6" i="15" s="1"/>
  <c r="AE1" i="15"/>
  <c r="AE6" i="15" s="1"/>
  <c r="AD1" i="15"/>
  <c r="AD6" i="15" s="1"/>
  <c r="AC1" i="15"/>
  <c r="AG6" i="15"/>
  <c r="AG40" i="15" s="1"/>
  <c r="AG6" i="1"/>
  <c r="AF6" i="1"/>
  <c r="AE6" i="1"/>
  <c r="AD6" i="1"/>
  <c r="AC6" i="1"/>
  <c r="AA42" i="15"/>
  <c r="A42" i="15" s="1"/>
  <c r="Y42" i="15"/>
  <c r="B42" i="15" s="1"/>
  <c r="W42" i="15"/>
  <c r="V42" i="15"/>
  <c r="O42" i="15"/>
  <c r="N42" i="15"/>
  <c r="Q42" i="15" s="1"/>
  <c r="L42" i="15"/>
  <c r="D42" i="15"/>
  <c r="AA41" i="15"/>
  <c r="A41" i="15" s="1"/>
  <c r="Y41" i="15"/>
  <c r="Z41" i="15" s="1"/>
  <c r="W41" i="15"/>
  <c r="V41" i="15"/>
  <c r="O41" i="15"/>
  <c r="N41" i="15"/>
  <c r="Q41" i="15" s="1"/>
  <c r="L41" i="15"/>
  <c r="D41" i="15"/>
  <c r="AA40" i="15"/>
  <c r="A40" i="15" s="1"/>
  <c r="Y40" i="15"/>
  <c r="Z40" i="15" s="1"/>
  <c r="W40" i="15"/>
  <c r="V40" i="15"/>
  <c r="O40" i="15"/>
  <c r="N40" i="15"/>
  <c r="P40" i="15" s="1"/>
  <c r="L40" i="15"/>
  <c r="D40" i="15"/>
  <c r="AA39" i="15"/>
  <c r="A39" i="15" s="1"/>
  <c r="Y39" i="15"/>
  <c r="Z39" i="15" s="1"/>
  <c r="W39" i="15"/>
  <c r="V39" i="15"/>
  <c r="O39" i="15"/>
  <c r="N39" i="15"/>
  <c r="L39" i="15"/>
  <c r="D39" i="15"/>
  <c r="AA38" i="15"/>
  <c r="A38" i="15" s="1"/>
  <c r="Y38" i="15"/>
  <c r="Z38" i="15" s="1"/>
  <c r="W38" i="15"/>
  <c r="V38" i="15"/>
  <c r="O38" i="15"/>
  <c r="N38" i="15"/>
  <c r="L38" i="15"/>
  <c r="D38" i="15"/>
  <c r="AA37" i="15"/>
  <c r="A37" i="15" s="1"/>
  <c r="Y37" i="15"/>
  <c r="Z37" i="15" s="1"/>
  <c r="W37" i="15"/>
  <c r="V37" i="15"/>
  <c r="O37" i="15"/>
  <c r="P37" i="15" s="1"/>
  <c r="N37" i="15"/>
  <c r="L37" i="15"/>
  <c r="D37" i="15"/>
  <c r="AA36" i="15"/>
  <c r="A36" i="15" s="1"/>
  <c r="Y36" i="15"/>
  <c r="W36" i="15"/>
  <c r="V36" i="15"/>
  <c r="O36" i="15"/>
  <c r="N36" i="15"/>
  <c r="Q36" i="15" s="1"/>
  <c r="L36" i="15"/>
  <c r="D36" i="15"/>
  <c r="AA35" i="15"/>
  <c r="A35" i="15" s="1"/>
  <c r="Y35" i="15"/>
  <c r="B35" i="15" s="1"/>
  <c r="W35" i="15"/>
  <c r="V35" i="15"/>
  <c r="Q35" i="15"/>
  <c r="P35" i="15"/>
  <c r="O35" i="15"/>
  <c r="N35" i="15"/>
  <c r="L35" i="15"/>
  <c r="D35" i="15"/>
  <c r="AA34" i="15"/>
  <c r="A34" i="15" s="1"/>
  <c r="Y34" i="15"/>
  <c r="Z34" i="15" s="1"/>
  <c r="W34" i="15"/>
  <c r="V34" i="15"/>
  <c r="O34" i="15"/>
  <c r="N34" i="15"/>
  <c r="P34" i="15" s="1"/>
  <c r="L34" i="15"/>
  <c r="D34" i="15"/>
  <c r="AA33" i="15"/>
  <c r="A33" i="15" s="1"/>
  <c r="Y33" i="15"/>
  <c r="Z33" i="15" s="1"/>
  <c r="W33" i="15"/>
  <c r="V33" i="15"/>
  <c r="O33" i="15"/>
  <c r="N33" i="15"/>
  <c r="Q33" i="15" s="1"/>
  <c r="L33" i="15"/>
  <c r="D33" i="15"/>
  <c r="AA32" i="15"/>
  <c r="A32" i="15" s="1"/>
  <c r="Y32" i="15"/>
  <c r="Z32" i="15" s="1"/>
  <c r="W32" i="15"/>
  <c r="V32" i="15"/>
  <c r="O32" i="15"/>
  <c r="N32" i="15"/>
  <c r="P32" i="15" s="1"/>
  <c r="L32" i="15"/>
  <c r="D32" i="15"/>
  <c r="AA31" i="15"/>
  <c r="A31" i="15" s="1"/>
  <c r="Y31" i="15"/>
  <c r="Z31" i="15" s="1"/>
  <c r="W31" i="15"/>
  <c r="V31" i="15"/>
  <c r="O31" i="15"/>
  <c r="P31" i="15" s="1"/>
  <c r="N31" i="15"/>
  <c r="L31" i="15"/>
  <c r="D31" i="15"/>
  <c r="AA30" i="15"/>
  <c r="A30" i="15" s="1"/>
  <c r="Y30" i="15"/>
  <c r="Z30" i="15" s="1"/>
  <c r="W30" i="15"/>
  <c r="V30" i="15"/>
  <c r="O30" i="15"/>
  <c r="N30" i="15"/>
  <c r="P30" i="15" s="1"/>
  <c r="L30" i="15"/>
  <c r="D30" i="15"/>
  <c r="AA29" i="15"/>
  <c r="A29" i="15" s="1"/>
  <c r="Y29" i="15"/>
  <c r="Z29" i="15" s="1"/>
  <c r="W29" i="15"/>
  <c r="V29" i="15"/>
  <c r="O29" i="15"/>
  <c r="N29" i="15"/>
  <c r="Q29" i="15" s="1"/>
  <c r="L29" i="15"/>
  <c r="D29" i="15"/>
  <c r="AA28" i="15"/>
  <c r="A28" i="15" s="1"/>
  <c r="Y28" i="15"/>
  <c r="Z28" i="15" s="1"/>
  <c r="W28" i="15"/>
  <c r="V28" i="15"/>
  <c r="O28" i="15"/>
  <c r="N28" i="15"/>
  <c r="Q28" i="15" s="1"/>
  <c r="L28" i="15"/>
  <c r="D28" i="15"/>
  <c r="AA27" i="15"/>
  <c r="A27" i="15" s="1"/>
  <c r="Y27" i="15"/>
  <c r="Z27" i="15" s="1"/>
  <c r="W27" i="15"/>
  <c r="V27" i="15"/>
  <c r="O27" i="15"/>
  <c r="Q27" i="15" s="1"/>
  <c r="N27" i="15"/>
  <c r="L27" i="15"/>
  <c r="D27" i="15"/>
  <c r="AA26" i="15"/>
  <c r="A26" i="15" s="1"/>
  <c r="Y26" i="15"/>
  <c r="Z26" i="15" s="1"/>
  <c r="W26" i="15"/>
  <c r="V26" i="15"/>
  <c r="P26" i="15"/>
  <c r="O26" i="15"/>
  <c r="Q26" i="15" s="1"/>
  <c r="N26" i="15"/>
  <c r="L26" i="15"/>
  <c r="D26" i="15"/>
  <c r="AA25" i="15"/>
  <c r="A25" i="15" s="1"/>
  <c r="Y25" i="15"/>
  <c r="Z25" i="15" s="1"/>
  <c r="W25" i="15"/>
  <c r="V25" i="15"/>
  <c r="O25" i="15"/>
  <c r="N25" i="15"/>
  <c r="L25" i="15"/>
  <c r="D25" i="15"/>
  <c r="AA24" i="15"/>
  <c r="A24" i="15" s="1"/>
  <c r="Y24" i="15"/>
  <c r="Z24" i="15" s="1"/>
  <c r="W24" i="15"/>
  <c r="V24" i="15"/>
  <c r="O24" i="15"/>
  <c r="Q24" i="15" s="1"/>
  <c r="N24" i="15"/>
  <c r="P24" i="15" s="1"/>
  <c r="L24" i="15"/>
  <c r="D24" i="15"/>
  <c r="W23" i="15"/>
  <c r="O23" i="15"/>
  <c r="N23" i="15"/>
  <c r="Q23" i="15" s="1"/>
  <c r="L23" i="15"/>
  <c r="V22" i="15"/>
  <c r="O22" i="15"/>
  <c r="N22" i="15"/>
  <c r="P22" i="15" s="1"/>
  <c r="L22" i="15"/>
  <c r="AA21" i="15"/>
  <c r="A21" i="15" s="1"/>
  <c r="Y21" i="15"/>
  <c r="B21" i="15" s="1"/>
  <c r="W21" i="15"/>
  <c r="V21" i="15"/>
  <c r="O21" i="15"/>
  <c r="N21" i="15"/>
  <c r="Q21" i="15" s="1"/>
  <c r="L21" i="15"/>
  <c r="O20" i="15"/>
  <c r="N20" i="15"/>
  <c r="L20" i="15"/>
  <c r="O19" i="15"/>
  <c r="N19" i="15"/>
  <c r="L19" i="15"/>
  <c r="O18" i="15"/>
  <c r="N18" i="15"/>
  <c r="L18" i="15"/>
  <c r="O17" i="15"/>
  <c r="N17" i="15"/>
  <c r="L17" i="15"/>
  <c r="O16" i="15"/>
  <c r="N16" i="15"/>
  <c r="L16" i="15"/>
  <c r="O15" i="15"/>
  <c r="N15" i="15"/>
  <c r="L15" i="15"/>
  <c r="O14" i="15"/>
  <c r="N14" i="15"/>
  <c r="L14" i="15"/>
  <c r="O13" i="15"/>
  <c r="N13" i="15"/>
  <c r="Q13" i="15" s="1"/>
  <c r="W13" i="15" s="1"/>
  <c r="L13" i="15"/>
  <c r="O12" i="15"/>
  <c r="N12" i="15"/>
  <c r="L12" i="15"/>
  <c r="AA11" i="15"/>
  <c r="A11" i="15" s="1"/>
  <c r="Y11" i="15"/>
  <c r="Z11" i="15" s="1"/>
  <c r="W11" i="15"/>
  <c r="V11" i="15"/>
  <c r="O11" i="15"/>
  <c r="N11" i="15"/>
  <c r="L11" i="15"/>
  <c r="O10" i="15"/>
  <c r="N10" i="15"/>
  <c r="Q10" i="15" s="1"/>
  <c r="W10" i="15" s="1"/>
  <c r="L10" i="15"/>
  <c r="O9" i="15"/>
  <c r="N9" i="15"/>
  <c r="Q9" i="15" s="1"/>
  <c r="W9" i="15" s="1"/>
  <c r="L9" i="15"/>
  <c r="O8" i="15"/>
  <c r="N8" i="15"/>
  <c r="L8" i="15"/>
  <c r="AA7" i="15"/>
  <c r="Y7" i="15"/>
  <c r="Z7" i="15" s="1"/>
  <c r="W7" i="15"/>
  <c r="V7" i="15"/>
  <c r="P7" i="15"/>
  <c r="O7" i="15"/>
  <c r="N7" i="15"/>
  <c r="L7" i="15"/>
  <c r="A7" i="15"/>
  <c r="AA42" i="12"/>
  <c r="A42" i="12" s="1"/>
  <c r="Y42" i="12"/>
  <c r="B42" i="12" s="1"/>
  <c r="W42" i="12"/>
  <c r="V42" i="12"/>
  <c r="O42" i="12"/>
  <c r="N42" i="12"/>
  <c r="L42" i="12"/>
  <c r="D42" i="12"/>
  <c r="AA41" i="12"/>
  <c r="A41" i="12" s="1"/>
  <c r="Y41" i="12"/>
  <c r="Z41" i="12" s="1"/>
  <c r="W41" i="12"/>
  <c r="V41" i="12"/>
  <c r="O41" i="12"/>
  <c r="N41" i="12"/>
  <c r="L41" i="12"/>
  <c r="D41" i="12"/>
  <c r="AA40" i="12"/>
  <c r="A40" i="12" s="1"/>
  <c r="Y40" i="12"/>
  <c r="Z40" i="12" s="1"/>
  <c r="W40" i="12"/>
  <c r="V40" i="12"/>
  <c r="Q40" i="12"/>
  <c r="P40" i="12"/>
  <c r="O40" i="12"/>
  <c r="N40" i="12"/>
  <c r="L40" i="12"/>
  <c r="D40" i="12"/>
  <c r="AA39" i="12"/>
  <c r="A39" i="12" s="1"/>
  <c r="Y39" i="12"/>
  <c r="Z39" i="12" s="1"/>
  <c r="W39" i="12"/>
  <c r="V39" i="12"/>
  <c r="O39" i="12"/>
  <c r="N39" i="12"/>
  <c r="Q39" i="12" s="1"/>
  <c r="L39" i="12"/>
  <c r="D39" i="12"/>
  <c r="AA38" i="12"/>
  <c r="Y38" i="12"/>
  <c r="Z38" i="12" s="1"/>
  <c r="W38" i="12"/>
  <c r="V38" i="12"/>
  <c r="O38" i="12"/>
  <c r="N38" i="12"/>
  <c r="L38" i="12"/>
  <c r="D38" i="12"/>
  <c r="A38" i="12"/>
  <c r="AA37" i="12"/>
  <c r="A37" i="12" s="1"/>
  <c r="Y37" i="12"/>
  <c r="Z37" i="12" s="1"/>
  <c r="W37" i="12"/>
  <c r="V37" i="12"/>
  <c r="O37" i="12"/>
  <c r="N37" i="12"/>
  <c r="L37" i="12"/>
  <c r="D37" i="12"/>
  <c r="AA36" i="12"/>
  <c r="A36" i="12" s="1"/>
  <c r="Y36" i="12"/>
  <c r="Z36" i="12" s="1"/>
  <c r="W36" i="12"/>
  <c r="V36" i="12"/>
  <c r="O36" i="12"/>
  <c r="N36" i="12"/>
  <c r="L36" i="12"/>
  <c r="D36" i="12"/>
  <c r="AA35" i="12"/>
  <c r="A35" i="12" s="1"/>
  <c r="Y35" i="12"/>
  <c r="W35" i="12"/>
  <c r="V35" i="12"/>
  <c r="O35" i="12"/>
  <c r="N35" i="12"/>
  <c r="L35" i="12"/>
  <c r="D35" i="12"/>
  <c r="AA34" i="12"/>
  <c r="A34" i="12" s="1"/>
  <c r="Y34" i="12"/>
  <c r="Z34" i="12" s="1"/>
  <c r="W34" i="12"/>
  <c r="V34" i="12"/>
  <c r="O34" i="12"/>
  <c r="N34" i="12"/>
  <c r="Q34" i="12" s="1"/>
  <c r="L34" i="12"/>
  <c r="D34" i="12"/>
  <c r="AA33" i="12"/>
  <c r="A33" i="12" s="1"/>
  <c r="Y33" i="12"/>
  <c r="Z33" i="12" s="1"/>
  <c r="W33" i="12"/>
  <c r="V33" i="12"/>
  <c r="O33" i="12"/>
  <c r="N33" i="12"/>
  <c r="Q33" i="12" s="1"/>
  <c r="L33" i="12"/>
  <c r="D33" i="12"/>
  <c r="AA32" i="12"/>
  <c r="A32" i="12" s="1"/>
  <c r="Y32" i="12"/>
  <c r="Z32" i="12" s="1"/>
  <c r="W32" i="12"/>
  <c r="V32" i="12"/>
  <c r="O32" i="12"/>
  <c r="N32" i="12"/>
  <c r="Q32" i="12" s="1"/>
  <c r="L32" i="12"/>
  <c r="D32" i="12"/>
  <c r="O31" i="12"/>
  <c r="N31" i="12"/>
  <c r="Q31" i="12" s="1"/>
  <c r="W31" i="12" s="1"/>
  <c r="L31" i="12"/>
  <c r="O30" i="12"/>
  <c r="N30" i="12"/>
  <c r="Q30" i="12" s="1"/>
  <c r="W30" i="12" s="1"/>
  <c r="L30" i="12"/>
  <c r="AA29" i="12"/>
  <c r="A29" i="12" s="1"/>
  <c r="Y29" i="12"/>
  <c r="B29" i="12" s="1"/>
  <c r="W29" i="12"/>
  <c r="V29" i="12"/>
  <c r="O29" i="12"/>
  <c r="N29" i="12"/>
  <c r="Q29" i="12" s="1"/>
  <c r="L29" i="12"/>
  <c r="O28" i="12"/>
  <c r="N28" i="12"/>
  <c r="L28" i="12"/>
  <c r="AA27" i="12"/>
  <c r="A27" i="12" s="1"/>
  <c r="Y27" i="12"/>
  <c r="Z27" i="12" s="1"/>
  <c r="W27" i="12"/>
  <c r="V27" i="12"/>
  <c r="O27" i="12"/>
  <c r="N27" i="12"/>
  <c r="P27" i="12" s="1"/>
  <c r="L27" i="12"/>
  <c r="AA26" i="12"/>
  <c r="A26" i="12" s="1"/>
  <c r="Y26" i="12"/>
  <c r="Z26" i="12" s="1"/>
  <c r="W26" i="12"/>
  <c r="V26" i="12"/>
  <c r="O26" i="12"/>
  <c r="N26" i="12"/>
  <c r="Q26" i="12" s="1"/>
  <c r="L26" i="12"/>
  <c r="B26" i="12"/>
  <c r="O25" i="12"/>
  <c r="N25" i="12"/>
  <c r="L25" i="12"/>
  <c r="O24" i="12"/>
  <c r="N24" i="12"/>
  <c r="L24" i="12"/>
  <c r="O23" i="12"/>
  <c r="N23" i="12"/>
  <c r="L23" i="12"/>
  <c r="O22" i="12"/>
  <c r="P22" i="12" s="1"/>
  <c r="V22" i="12" s="1"/>
  <c r="N22" i="12"/>
  <c r="L22" i="12"/>
  <c r="O21" i="12"/>
  <c r="N21" i="12"/>
  <c r="L21" i="12"/>
  <c r="O20" i="12"/>
  <c r="P20" i="12" s="1"/>
  <c r="V20" i="12" s="1"/>
  <c r="N20" i="12"/>
  <c r="L20" i="12"/>
  <c r="O19" i="12"/>
  <c r="N19" i="12"/>
  <c r="L19" i="12"/>
  <c r="O18" i="12"/>
  <c r="N18" i="12"/>
  <c r="L18" i="12"/>
  <c r="O17" i="12"/>
  <c r="N17" i="12"/>
  <c r="L17" i="12"/>
  <c r="O16" i="12"/>
  <c r="N16" i="12"/>
  <c r="L16" i="12"/>
  <c r="O15" i="12"/>
  <c r="P15" i="12" s="1"/>
  <c r="V15" i="12" s="1"/>
  <c r="N15" i="12"/>
  <c r="L15" i="12"/>
  <c r="O14" i="12"/>
  <c r="N14" i="12"/>
  <c r="L14" i="12"/>
  <c r="O13" i="12"/>
  <c r="N13" i="12"/>
  <c r="L13" i="12"/>
  <c r="O12" i="12"/>
  <c r="N12" i="12"/>
  <c r="Q12" i="12" s="1"/>
  <c r="L12" i="12"/>
  <c r="AA11" i="12"/>
  <c r="A11" i="12" s="1"/>
  <c r="Y11" i="12"/>
  <c r="Z11" i="12" s="1"/>
  <c r="W11" i="12"/>
  <c r="V11" i="12"/>
  <c r="O11" i="12"/>
  <c r="N11" i="12"/>
  <c r="P11" i="12" s="1"/>
  <c r="L11" i="12"/>
  <c r="O10" i="12"/>
  <c r="Q10" i="12" s="1"/>
  <c r="W10" i="12" s="1"/>
  <c r="N10" i="12"/>
  <c r="P10" i="12" s="1"/>
  <c r="L10" i="12"/>
  <c r="AA9" i="12"/>
  <c r="A9" i="12" s="1"/>
  <c r="Y9" i="12"/>
  <c r="Z9" i="12" s="1"/>
  <c r="W9" i="12"/>
  <c r="V9" i="12"/>
  <c r="O9" i="12"/>
  <c r="N9" i="12"/>
  <c r="L9" i="12"/>
  <c r="O8" i="12"/>
  <c r="N8" i="12"/>
  <c r="L8" i="12"/>
  <c r="O7" i="12"/>
  <c r="N7" i="12"/>
  <c r="L7" i="12"/>
  <c r="AD19" i="23" l="1"/>
  <c r="AG10" i="23"/>
  <c r="AC21" i="21"/>
  <c r="Q14" i="12"/>
  <c r="W14" i="12" s="1"/>
  <c r="Q21" i="12"/>
  <c r="W21" i="12" s="1"/>
  <c r="Q25" i="12"/>
  <c r="W25" i="12" s="1"/>
  <c r="Q28" i="12"/>
  <c r="W28" i="12" s="1"/>
  <c r="P26" i="12"/>
  <c r="P23" i="12"/>
  <c r="V23" i="12" s="1"/>
  <c r="Q18" i="12"/>
  <c r="W18" i="12" s="1"/>
  <c r="P41" i="12"/>
  <c r="Q42" i="12"/>
  <c r="R42" i="23"/>
  <c r="R35" i="21"/>
  <c r="Q8" i="15"/>
  <c r="W8" i="15" s="1"/>
  <c r="B38" i="12"/>
  <c r="Q13" i="12"/>
  <c r="W13" i="12" s="1"/>
  <c r="B40" i="12"/>
  <c r="B34" i="12"/>
  <c r="P19" i="12"/>
  <c r="R18" i="23"/>
  <c r="R21" i="23"/>
  <c r="R22" i="23"/>
  <c r="R9" i="22"/>
  <c r="R13" i="22"/>
  <c r="R11" i="22"/>
  <c r="R28" i="22"/>
  <c r="R15" i="22"/>
  <c r="R25" i="22"/>
  <c r="R34" i="22"/>
  <c r="R24" i="21"/>
  <c r="R33" i="21"/>
  <c r="R16" i="21"/>
  <c r="R30" i="21"/>
  <c r="R27" i="21"/>
  <c r="Q7" i="15"/>
  <c r="P23" i="15"/>
  <c r="V23" i="15" s="1"/>
  <c r="P27" i="15"/>
  <c r="Q34" i="15"/>
  <c r="Q40" i="15"/>
  <c r="P10" i="15"/>
  <c r="V10" i="15" s="1"/>
  <c r="P28" i="15"/>
  <c r="P29" i="15"/>
  <c r="P36" i="15"/>
  <c r="Q30" i="15"/>
  <c r="Q31" i="15"/>
  <c r="B31" i="15"/>
  <c r="P21" i="15"/>
  <c r="Q22" i="15"/>
  <c r="W22" i="15" s="1"/>
  <c r="Q25" i="15"/>
  <c r="Q32" i="15"/>
  <c r="Q16" i="12"/>
  <c r="W16" i="12" s="1"/>
  <c r="Q22" i="12"/>
  <c r="W22" i="12" s="1"/>
  <c r="Q23" i="12"/>
  <c r="W23" i="12" s="1"/>
  <c r="Q27" i="12"/>
  <c r="P30" i="12"/>
  <c r="V30" i="12" s="1"/>
  <c r="B32" i="12"/>
  <c r="P35" i="12"/>
  <c r="B37" i="12"/>
  <c r="Z42" i="12"/>
  <c r="Q41" i="12"/>
  <c r="Q24" i="12"/>
  <c r="W24" i="12" s="1"/>
  <c r="P28" i="12"/>
  <c r="V28" i="12" s="1"/>
  <c r="P31" i="12"/>
  <c r="V31" i="12" s="1"/>
  <c r="Q35" i="12"/>
  <c r="Q36" i="12"/>
  <c r="P39" i="12"/>
  <c r="Q11" i="12"/>
  <c r="P12" i="12"/>
  <c r="P14" i="12"/>
  <c r="V14" i="12" s="1"/>
  <c r="Q17" i="12"/>
  <c r="W17" i="12" s="1"/>
  <c r="Q19" i="12"/>
  <c r="W19" i="12" s="1"/>
  <c r="B36" i="12"/>
  <c r="P21" i="12"/>
  <c r="V21" i="12" s="1"/>
  <c r="P42" i="12"/>
  <c r="P18" i="12"/>
  <c r="Q9" i="12"/>
  <c r="P13" i="12"/>
  <c r="Q20" i="12"/>
  <c r="P29" i="12"/>
  <c r="AG25" i="15"/>
  <c r="AG41" i="15"/>
  <c r="AD37" i="21"/>
  <c r="AD21" i="21"/>
  <c r="AD11" i="21"/>
  <c r="AD19" i="21"/>
  <c r="AC6" i="12"/>
  <c r="M9" i="33"/>
  <c r="M10" i="33"/>
  <c r="M7" i="33"/>
  <c r="M8" i="33"/>
  <c r="M11" i="33"/>
  <c r="M7" i="32"/>
  <c r="M10" i="32"/>
  <c r="M9" i="32"/>
  <c r="M11" i="32"/>
  <c r="M8" i="32"/>
  <c r="R38" i="23"/>
  <c r="R30" i="22"/>
  <c r="R20" i="22"/>
  <c r="V20" i="22"/>
  <c r="AD4" i="23"/>
  <c r="AD5" i="23"/>
  <c r="R18" i="22"/>
  <c r="V18" i="22"/>
  <c r="V17" i="21"/>
  <c r="R17" i="21"/>
  <c r="AG5" i="23"/>
  <c r="AG4" i="23"/>
  <c r="R40" i="21"/>
  <c r="R23" i="23"/>
  <c r="R31" i="22"/>
  <c r="R7" i="22"/>
  <c r="R25" i="23"/>
  <c r="R15" i="23"/>
  <c r="R35" i="23"/>
  <c r="R16" i="23"/>
  <c r="R19" i="22"/>
  <c r="V19" i="22"/>
  <c r="R21" i="22"/>
  <c r="AG39" i="21"/>
  <c r="AG38" i="21"/>
  <c r="AG36" i="21"/>
  <c r="AG28" i="21"/>
  <c r="AG41" i="21"/>
  <c r="AG33" i="21"/>
  <c r="AG25" i="21"/>
  <c r="AG40" i="21"/>
  <c r="AG32" i="21"/>
  <c r="AG27" i="21"/>
  <c r="AG15" i="21"/>
  <c r="AG7" i="21"/>
  <c r="AG30" i="21"/>
  <c r="AG14" i="21"/>
  <c r="AG13" i="21"/>
  <c r="AG37" i="21"/>
  <c r="AG23" i="21"/>
  <c r="AG20" i="21"/>
  <c r="AG12" i="21"/>
  <c r="AG35" i="21"/>
  <c r="AG19" i="21"/>
  <c r="AG11" i="21"/>
  <c r="AG31" i="21"/>
  <c r="AG21" i="21"/>
  <c r="AG18" i="21"/>
  <c r="AG10" i="21"/>
  <c r="AG34" i="21"/>
  <c r="AG26" i="21"/>
  <c r="AG24" i="21"/>
  <c r="AG17" i="21"/>
  <c r="AG9" i="21"/>
  <c r="AG42" i="21"/>
  <c r="AG29" i="21"/>
  <c r="AG22" i="21"/>
  <c r="AG16" i="21"/>
  <c r="AG8" i="21"/>
  <c r="R39" i="21"/>
  <c r="R10" i="21"/>
  <c r="AE10" i="21"/>
  <c r="AE5" i="21" s="1"/>
  <c r="V10" i="21"/>
  <c r="R16" i="22"/>
  <c r="R10" i="22"/>
  <c r="R22" i="22"/>
  <c r="AF5" i="21"/>
  <c r="AF4" i="21"/>
  <c r="R11" i="21"/>
  <c r="R41" i="21"/>
  <c r="R37" i="23"/>
  <c r="R32" i="23"/>
  <c r="R34" i="23"/>
  <c r="R17" i="23"/>
  <c r="V17" i="23"/>
  <c r="R27" i="23"/>
  <c r="R11" i="23"/>
  <c r="R27" i="22"/>
  <c r="R26" i="22"/>
  <c r="R29" i="22"/>
  <c r="AF41" i="22"/>
  <c r="AF33" i="22"/>
  <c r="AF25" i="22"/>
  <c r="AF40" i="22"/>
  <c r="AF32" i="22"/>
  <c r="AF39" i="22"/>
  <c r="AF38" i="22"/>
  <c r="AF37" i="22"/>
  <c r="AF29" i="22"/>
  <c r="AF36" i="22"/>
  <c r="AF28" i="22"/>
  <c r="AF16" i="22"/>
  <c r="AF8" i="22"/>
  <c r="AF23" i="22"/>
  <c r="AF15" i="22"/>
  <c r="AF7" i="22"/>
  <c r="AF35" i="22"/>
  <c r="AF22" i="22"/>
  <c r="AF14" i="22"/>
  <c r="AF24" i="22"/>
  <c r="AF21" i="22"/>
  <c r="AF13" i="22"/>
  <c r="AF27" i="22"/>
  <c r="AF20" i="22"/>
  <c r="AF12" i="22"/>
  <c r="AF26" i="22"/>
  <c r="AF18" i="22"/>
  <c r="AF10" i="22"/>
  <c r="AF34" i="22"/>
  <c r="AF30" i="22"/>
  <c r="AF19" i="22"/>
  <c r="AF17" i="22"/>
  <c r="AF11" i="22"/>
  <c r="AF42" i="22"/>
  <c r="AF9" i="22"/>
  <c r="AF31" i="22"/>
  <c r="R25" i="21"/>
  <c r="AE42" i="22"/>
  <c r="AE34" i="22"/>
  <c r="AE26" i="22"/>
  <c r="AE41" i="22"/>
  <c r="AE33" i="22"/>
  <c r="AE40" i="22"/>
  <c r="AE39" i="22"/>
  <c r="AE38" i="22"/>
  <c r="AE30" i="22"/>
  <c r="AE37" i="22"/>
  <c r="AE29" i="22"/>
  <c r="AE31" i="22"/>
  <c r="AE17" i="22"/>
  <c r="AE9" i="22"/>
  <c r="AE25" i="22"/>
  <c r="AE16" i="22"/>
  <c r="AE8" i="22"/>
  <c r="AE28" i="22"/>
  <c r="AE23" i="22"/>
  <c r="AE15" i="22"/>
  <c r="AE7" i="22"/>
  <c r="AE35" i="22"/>
  <c r="AE22" i="22"/>
  <c r="AE14" i="22"/>
  <c r="AE24" i="22"/>
  <c r="AE21" i="22"/>
  <c r="AE13" i="22"/>
  <c r="AE36" i="22"/>
  <c r="AE19" i="22"/>
  <c r="AE11" i="22"/>
  <c r="AE32" i="22"/>
  <c r="AE10" i="22"/>
  <c r="AE20" i="22"/>
  <c r="AE18" i="22"/>
  <c r="AE12" i="22"/>
  <c r="AE27" i="22"/>
  <c r="R23" i="22"/>
  <c r="R38" i="21"/>
  <c r="R34" i="21"/>
  <c r="R22" i="21"/>
  <c r="R40" i="23"/>
  <c r="R24" i="23"/>
  <c r="R20" i="23"/>
  <c r="V20" i="23"/>
  <c r="R19" i="23"/>
  <c r="R7" i="23"/>
  <c r="R31" i="23"/>
  <c r="V17" i="22"/>
  <c r="R17" i="22"/>
  <c r="R42" i="21"/>
  <c r="AF39" i="23"/>
  <c r="AF31" i="23"/>
  <c r="AF23" i="23"/>
  <c r="AF41" i="23"/>
  <c r="AF38" i="23"/>
  <c r="AF30" i="23"/>
  <c r="AF37" i="23"/>
  <c r="AF29" i="23"/>
  <c r="AF21" i="23"/>
  <c r="AF36" i="23"/>
  <c r="AF42" i="23"/>
  <c r="AF35" i="23"/>
  <c r="AF27" i="23"/>
  <c r="AF19" i="23"/>
  <c r="AF34" i="23"/>
  <c r="AF26" i="23"/>
  <c r="AF18" i="23"/>
  <c r="AF33" i="23"/>
  <c r="AF25" i="23"/>
  <c r="AF17" i="23"/>
  <c r="AF28" i="23"/>
  <c r="AF16" i="23"/>
  <c r="AF9" i="23"/>
  <c r="AF20" i="23"/>
  <c r="AF8" i="23"/>
  <c r="AF32" i="23"/>
  <c r="AF7" i="23"/>
  <c r="AF22" i="23"/>
  <c r="AF15" i="23"/>
  <c r="AF14" i="23"/>
  <c r="AF24" i="23"/>
  <c r="AF13" i="23"/>
  <c r="AF12" i="23"/>
  <c r="AF40" i="23"/>
  <c r="AF11" i="23"/>
  <c r="AF10" i="23"/>
  <c r="AE40" i="23"/>
  <c r="AE32" i="23"/>
  <c r="AE24" i="23"/>
  <c r="AE39" i="23"/>
  <c r="AE31" i="23"/>
  <c r="AE41" i="23"/>
  <c r="AE38" i="23"/>
  <c r="AE30" i="23"/>
  <c r="AE22" i="23"/>
  <c r="AE37" i="23"/>
  <c r="AE29" i="23"/>
  <c r="AE36" i="23"/>
  <c r="AE28" i="23"/>
  <c r="AE20" i="23"/>
  <c r="AE42" i="23"/>
  <c r="AE35" i="23"/>
  <c r="AE27" i="23"/>
  <c r="AE19" i="23"/>
  <c r="AE34" i="23"/>
  <c r="AE26" i="23"/>
  <c r="AE18" i="23"/>
  <c r="AE25" i="23"/>
  <c r="AE10" i="23"/>
  <c r="AE21" i="23"/>
  <c r="AE16" i="23"/>
  <c r="AE9" i="23"/>
  <c r="AE8" i="23"/>
  <c r="AE23" i="23"/>
  <c r="AE7" i="23"/>
  <c r="AE17" i="23"/>
  <c r="AE15" i="23"/>
  <c r="AE14" i="23"/>
  <c r="AE13" i="23"/>
  <c r="AE12" i="23"/>
  <c r="AE11" i="23"/>
  <c r="AE33" i="23"/>
  <c r="R21" i="21"/>
  <c r="AE4" i="21"/>
  <c r="R8" i="21"/>
  <c r="R37" i="21"/>
  <c r="R23" i="21"/>
  <c r="R19" i="21"/>
  <c r="R31" i="21"/>
  <c r="AC13" i="21"/>
  <c r="AC4" i="21" s="1"/>
  <c r="R15" i="21"/>
  <c r="R24" i="22"/>
  <c r="R36" i="23"/>
  <c r="R39" i="22"/>
  <c r="R39" i="23"/>
  <c r="R37" i="22"/>
  <c r="R41" i="22"/>
  <c r="R12" i="23"/>
  <c r="V12" i="23"/>
  <c r="R36" i="22"/>
  <c r="R28" i="23"/>
  <c r="AC6" i="22"/>
  <c r="R18" i="21"/>
  <c r="V18" i="21"/>
  <c r="R12" i="21"/>
  <c r="R30" i="23"/>
  <c r="R14" i="23"/>
  <c r="V14" i="23"/>
  <c r="R29" i="23"/>
  <c r="V14" i="22"/>
  <c r="R14" i="22"/>
  <c r="R12" i="22"/>
  <c r="V12" i="22"/>
  <c r="R26" i="21"/>
  <c r="AC6" i="23"/>
  <c r="R10" i="23"/>
  <c r="R9" i="21"/>
  <c r="R14" i="21"/>
  <c r="R41" i="23"/>
  <c r="R38" i="22"/>
  <c r="R35" i="22"/>
  <c r="R9" i="23"/>
  <c r="R13" i="23"/>
  <c r="R36" i="21"/>
  <c r="AG40" i="22"/>
  <c r="AG32" i="22"/>
  <c r="AG24" i="22"/>
  <c r="AG39" i="22"/>
  <c r="AG31" i="22"/>
  <c r="AG38" i="22"/>
  <c r="AG37" i="22"/>
  <c r="AG36" i="22"/>
  <c r="AG28" i="22"/>
  <c r="AG35" i="22"/>
  <c r="AG27" i="22"/>
  <c r="AG25" i="22"/>
  <c r="AG23" i="22"/>
  <c r="AG15" i="22"/>
  <c r="AG7" i="22"/>
  <c r="AG22" i="22"/>
  <c r="AG14" i="22"/>
  <c r="AG21" i="22"/>
  <c r="AG13" i="22"/>
  <c r="AG41" i="22"/>
  <c r="AG20" i="22"/>
  <c r="AG12" i="22"/>
  <c r="AG19" i="22"/>
  <c r="AG11" i="22"/>
  <c r="AG42" i="22"/>
  <c r="AG34" i="22"/>
  <c r="AG30" i="22"/>
  <c r="AG17" i="22"/>
  <c r="AG9" i="22"/>
  <c r="AG26" i="22"/>
  <c r="AG10" i="22"/>
  <c r="AG33" i="22"/>
  <c r="AG18" i="22"/>
  <c r="AG8" i="22"/>
  <c r="AG16" i="22"/>
  <c r="AG29" i="22"/>
  <c r="R32" i="21"/>
  <c r="R8" i="22"/>
  <c r="R20" i="21"/>
  <c r="R29" i="21"/>
  <c r="R26" i="23"/>
  <c r="R33" i="23"/>
  <c r="R33" i="22"/>
  <c r="R8" i="23"/>
  <c r="R40" i="22"/>
  <c r="R42" i="22"/>
  <c r="R28" i="21"/>
  <c r="R13" i="21"/>
  <c r="V13" i="21"/>
  <c r="AD35" i="22"/>
  <c r="AD27" i="22"/>
  <c r="AD42" i="22"/>
  <c r="AD34" i="22"/>
  <c r="AD41" i="22"/>
  <c r="AD40" i="22"/>
  <c r="AD39" i="22"/>
  <c r="AD31" i="22"/>
  <c r="AD38" i="22"/>
  <c r="AD30" i="22"/>
  <c r="AD32" i="22"/>
  <c r="AD29" i="22"/>
  <c r="AD18" i="22"/>
  <c r="AD10" i="22"/>
  <c r="AD17" i="22"/>
  <c r="AD9" i="22"/>
  <c r="AD25" i="22"/>
  <c r="AD16" i="22"/>
  <c r="AD8" i="22"/>
  <c r="AD28" i="22"/>
  <c r="AD23" i="22"/>
  <c r="AD15" i="22"/>
  <c r="AD7" i="22"/>
  <c r="AD22" i="22"/>
  <c r="AD14" i="22"/>
  <c r="AD33" i="22"/>
  <c r="AD20" i="22"/>
  <c r="AD12" i="22"/>
  <c r="AD13" i="22"/>
  <c r="AD26" i="22"/>
  <c r="AD21" i="22"/>
  <c r="AD36" i="22"/>
  <c r="AD19" i="22"/>
  <c r="AD11" i="22"/>
  <c r="AD37" i="22"/>
  <c r="AD24" i="22"/>
  <c r="R32" i="22"/>
  <c r="R7" i="21"/>
  <c r="AG20" i="15"/>
  <c r="AG18" i="15"/>
  <c r="AF27" i="12"/>
  <c r="AF25" i="12"/>
  <c r="AF13" i="12"/>
  <c r="AF30" i="12"/>
  <c r="AF16" i="12"/>
  <c r="AF14" i="12"/>
  <c r="AF34" i="12"/>
  <c r="AF36" i="12"/>
  <c r="AF20" i="12"/>
  <c r="AF41" i="12"/>
  <c r="AF9" i="12"/>
  <c r="AF17" i="12"/>
  <c r="AF10" i="12"/>
  <c r="AF8" i="12"/>
  <c r="AF42" i="12"/>
  <c r="AF31" i="12"/>
  <c r="AF22" i="12"/>
  <c r="AF39" i="12"/>
  <c r="AF12" i="12"/>
  <c r="AF35" i="12"/>
  <c r="AF29" i="12"/>
  <c r="AF28" i="12"/>
  <c r="AF40" i="12"/>
  <c r="AF26" i="12"/>
  <c r="AF37" i="12"/>
  <c r="AF33" i="12"/>
  <c r="AF23" i="12"/>
  <c r="AF21" i="12"/>
  <c r="AF18" i="12"/>
  <c r="AF32" i="12"/>
  <c r="AF19" i="12"/>
  <c r="AF38" i="12"/>
  <c r="AF24" i="12"/>
  <c r="AG42" i="12"/>
  <c r="AG38" i="12"/>
  <c r="AG22" i="12"/>
  <c r="AG18" i="12"/>
  <c r="AG23" i="12"/>
  <c r="AG12" i="12"/>
  <c r="AG27" i="12"/>
  <c r="AG40" i="12"/>
  <c r="AG39" i="12"/>
  <c r="AG33" i="12"/>
  <c r="AG28" i="12"/>
  <c r="AG19" i="12"/>
  <c r="AG15" i="12"/>
  <c r="AG36" i="12"/>
  <c r="AG31" i="12"/>
  <c r="AG25" i="12"/>
  <c r="AG20" i="12"/>
  <c r="AG11" i="12"/>
  <c r="AG34" i="12"/>
  <c r="AG7" i="12"/>
  <c r="AG30" i="12"/>
  <c r="AG32" i="12"/>
  <c r="AG29" i="12"/>
  <c r="AG26" i="12"/>
  <c r="AG10" i="12"/>
  <c r="AG9" i="12"/>
  <c r="AG14" i="12"/>
  <c r="AG41" i="12"/>
  <c r="AG37" i="12"/>
  <c r="AG24" i="12"/>
  <c r="AG21" i="12"/>
  <c r="AG13" i="12"/>
  <c r="AG35" i="12"/>
  <c r="AG17" i="12"/>
  <c r="AG8" i="12"/>
  <c r="AG7" i="15"/>
  <c r="AG13" i="15"/>
  <c r="AG30" i="15"/>
  <c r="AG34" i="15"/>
  <c r="AG37" i="15"/>
  <c r="AG42" i="15"/>
  <c r="AG10" i="15"/>
  <c r="AG11" i="15"/>
  <c r="AG21" i="15"/>
  <c r="AG26" i="15"/>
  <c r="AG38" i="15"/>
  <c r="AG17" i="15"/>
  <c r="AG19" i="15"/>
  <c r="AG22" i="15"/>
  <c r="AG27" i="15"/>
  <c r="AG31" i="15"/>
  <c r="AG35" i="15"/>
  <c r="AG39" i="15"/>
  <c r="AG8" i="15"/>
  <c r="AG9" i="15"/>
  <c r="AG14" i="15"/>
  <c r="AG15" i="15"/>
  <c r="AG23" i="15"/>
  <c r="AG28" i="15"/>
  <c r="AG32" i="15"/>
  <c r="AG24" i="15"/>
  <c r="AG29" i="15"/>
  <c r="AG33" i="15"/>
  <c r="AG36" i="15"/>
  <c r="AE17" i="12"/>
  <c r="AE15" i="12"/>
  <c r="AE16" i="12"/>
  <c r="AD40" i="12"/>
  <c r="AD38" i="12"/>
  <c r="AD34" i="12"/>
  <c r="AD25" i="12"/>
  <c r="AD22" i="12"/>
  <c r="AD14" i="12"/>
  <c r="AD12" i="12"/>
  <c r="AD39" i="12"/>
  <c r="AD26" i="12"/>
  <c r="AD13" i="12"/>
  <c r="AD31" i="12"/>
  <c r="AD15" i="12"/>
  <c r="AD35" i="12"/>
  <c r="AD41" i="12"/>
  <c r="AD32" i="12"/>
  <c r="AD23" i="12"/>
  <c r="AD16" i="12"/>
  <c r="AD10" i="12"/>
  <c r="AD7" i="12"/>
  <c r="AD20" i="12"/>
  <c r="AD42" i="12"/>
  <c r="AD28" i="12"/>
  <c r="AD27" i="12"/>
  <c r="AD24" i="12"/>
  <c r="AD17" i="12"/>
  <c r="AD19" i="12"/>
  <c r="AD18" i="12"/>
  <c r="AD33" i="12"/>
  <c r="AD36" i="12"/>
  <c r="AD21" i="12"/>
  <c r="AD29" i="12"/>
  <c r="AD37" i="12"/>
  <c r="AD30" i="12"/>
  <c r="AD11" i="12"/>
  <c r="AC6" i="15"/>
  <c r="AE18" i="12"/>
  <c r="AE41" i="12"/>
  <c r="AE8" i="12"/>
  <c r="AE40" i="12"/>
  <c r="AE7" i="12"/>
  <c r="AE19" i="12"/>
  <c r="AE42" i="12"/>
  <c r="AE25" i="12"/>
  <c r="AE27" i="12"/>
  <c r="AE10" i="12"/>
  <c r="AE20" i="12"/>
  <c r="AE21" i="12"/>
  <c r="AE23" i="12"/>
  <c r="AE26" i="12"/>
  <c r="AE33" i="12"/>
  <c r="AE36" i="12"/>
  <c r="AE37" i="12"/>
  <c r="AE38" i="12"/>
  <c r="AE14" i="12"/>
  <c r="AE24" i="12"/>
  <c r="AE28" i="12"/>
  <c r="AE29" i="12"/>
  <c r="AE35" i="12"/>
  <c r="AE12" i="12"/>
  <c r="AE13" i="12"/>
  <c r="AE30" i="12"/>
  <c r="AE32" i="12"/>
  <c r="AE39" i="12"/>
  <c r="AE11" i="12"/>
  <c r="AE22" i="12"/>
  <c r="AE31" i="12"/>
  <c r="AE34" i="12"/>
  <c r="AF34" i="15"/>
  <c r="AF28" i="15"/>
  <c r="AF26" i="15"/>
  <c r="AF24" i="15"/>
  <c r="AF30" i="15"/>
  <c r="AF41" i="15"/>
  <c r="AF37" i="15"/>
  <c r="AF35" i="15"/>
  <c r="AF21" i="15"/>
  <c r="AF18" i="15"/>
  <c r="AF13" i="15"/>
  <c r="AF29" i="15"/>
  <c r="AF19" i="15"/>
  <c r="AF39" i="15"/>
  <c r="AF23" i="15"/>
  <c r="AF33" i="15"/>
  <c r="AF31" i="15"/>
  <c r="AF27" i="15"/>
  <c r="AF25" i="15"/>
  <c r="AF14" i="15"/>
  <c r="AF16" i="15"/>
  <c r="AF40" i="15"/>
  <c r="AF36" i="15"/>
  <c r="AF10" i="15"/>
  <c r="AF42" i="15"/>
  <c r="AF38" i="15"/>
  <c r="AF32" i="15"/>
  <c r="AF22" i="15"/>
  <c r="AF12" i="15"/>
  <c r="AF8" i="15"/>
  <c r="AF17" i="15"/>
  <c r="AF7" i="15"/>
  <c r="AE42" i="15"/>
  <c r="AE37" i="15"/>
  <c r="AE31" i="15"/>
  <c r="AE16" i="15"/>
  <c r="AE13" i="15"/>
  <c r="AE8" i="15"/>
  <c r="AE40" i="15"/>
  <c r="AE34" i="15"/>
  <c r="AE26" i="15"/>
  <c r="AE21" i="15"/>
  <c r="AE39" i="15"/>
  <c r="AE32" i="15"/>
  <c r="AE35" i="15"/>
  <c r="AE29" i="15"/>
  <c r="AE24" i="15"/>
  <c r="AE17" i="15"/>
  <c r="AE11" i="15"/>
  <c r="AE23" i="15"/>
  <c r="AE41" i="15"/>
  <c r="AE38" i="15"/>
  <c r="AE27" i="15"/>
  <c r="AE22" i="15"/>
  <c r="AE18" i="15"/>
  <c r="AE28" i="15"/>
  <c r="AE36" i="15"/>
  <c r="AE19" i="15"/>
  <c r="AE12" i="15"/>
  <c r="AE9" i="15"/>
  <c r="AE33" i="15"/>
  <c r="AE30" i="15"/>
  <c r="AE25" i="15"/>
  <c r="AE20" i="15"/>
  <c r="AE15" i="15"/>
  <c r="AE7" i="15"/>
  <c r="AD33" i="15"/>
  <c r="AD25" i="15"/>
  <c r="AD42" i="15"/>
  <c r="AD38" i="15"/>
  <c r="AD29" i="15"/>
  <c r="AD22" i="15"/>
  <c r="AD7" i="15"/>
  <c r="AD34" i="15"/>
  <c r="AD26" i="15"/>
  <c r="AD15" i="15"/>
  <c r="AD8" i="15"/>
  <c r="AD39" i="15"/>
  <c r="AD35" i="15"/>
  <c r="AD30" i="15"/>
  <c r="AD23" i="15"/>
  <c r="AD16" i="15"/>
  <c r="AD11" i="15"/>
  <c r="AD40" i="15"/>
  <c r="AD36" i="15"/>
  <c r="AD31" i="15"/>
  <c r="AD27" i="15"/>
  <c r="AD12" i="15"/>
  <c r="AD32" i="15"/>
  <c r="AD20" i="15"/>
  <c r="AD18" i="15"/>
  <c r="AD17" i="15"/>
  <c r="AD14" i="15"/>
  <c r="AD41" i="15"/>
  <c r="AD37" i="15"/>
  <c r="AD28" i="15"/>
  <c r="AD24" i="15"/>
  <c r="AD13" i="15"/>
  <c r="AD10" i="15"/>
  <c r="AD21" i="15"/>
  <c r="AC11" i="15"/>
  <c r="AC30" i="15"/>
  <c r="AC40" i="15"/>
  <c r="AC29" i="15"/>
  <c r="AC38" i="15"/>
  <c r="AC24" i="15"/>
  <c r="AC31" i="15"/>
  <c r="AC39" i="15"/>
  <c r="AC17" i="15"/>
  <c r="AC23" i="15"/>
  <c r="AC15" i="15"/>
  <c r="AC9" i="15"/>
  <c r="AC16" i="15"/>
  <c r="AC22" i="15"/>
  <c r="AC28" i="15"/>
  <c r="AC37" i="15"/>
  <c r="AC21" i="15"/>
  <c r="AC27" i="15"/>
  <c r="AC34" i="15"/>
  <c r="AC35" i="15"/>
  <c r="AC36" i="15"/>
  <c r="AC42" i="15"/>
  <c r="AC10" i="15"/>
  <c r="AC19" i="15"/>
  <c r="AC20" i="15"/>
  <c r="AC26" i="15"/>
  <c r="P20" i="15"/>
  <c r="V20" i="15" s="1"/>
  <c r="B26" i="15"/>
  <c r="P15" i="15"/>
  <c r="B38" i="15"/>
  <c r="Q12" i="15"/>
  <c r="W12" i="15" s="1"/>
  <c r="P13" i="15"/>
  <c r="Q14" i="15"/>
  <c r="W14" i="15" s="1"/>
  <c r="B29" i="15"/>
  <c r="Q11" i="15"/>
  <c r="Q17" i="15"/>
  <c r="W17" i="15" s="1"/>
  <c r="Q18" i="15"/>
  <c r="W18" i="15" s="1"/>
  <c r="B24" i="15"/>
  <c r="Z42" i="15"/>
  <c r="Z21" i="15"/>
  <c r="Z35" i="15"/>
  <c r="B34" i="15"/>
  <c r="P12" i="15"/>
  <c r="V12" i="15" s="1"/>
  <c r="Q15" i="15"/>
  <c r="W15" i="15" s="1"/>
  <c r="P14" i="15"/>
  <c r="AE14" i="15" s="1"/>
  <c r="B32" i="15"/>
  <c r="Q20" i="15"/>
  <c r="W20" i="15" s="1"/>
  <c r="Q16" i="15"/>
  <c r="W16" i="15" s="1"/>
  <c r="Q19" i="15"/>
  <c r="W19" i="15" s="1"/>
  <c r="B33" i="15"/>
  <c r="V13" i="15"/>
  <c r="AC13" i="15"/>
  <c r="P8" i="15"/>
  <c r="AE10" i="15"/>
  <c r="P16" i="15"/>
  <c r="B30" i="15"/>
  <c r="B7" i="15"/>
  <c r="P9" i="15"/>
  <c r="V9" i="15" s="1"/>
  <c r="P17" i="15"/>
  <c r="P25" i="15"/>
  <c r="P33" i="15"/>
  <c r="Q37" i="15"/>
  <c r="P18" i="15"/>
  <c r="AC18" i="15" s="1"/>
  <c r="P11" i="15"/>
  <c r="P19" i="15"/>
  <c r="AD19" i="15" s="1"/>
  <c r="B25" i="15"/>
  <c r="Q38" i="15"/>
  <c r="P38" i="15"/>
  <c r="Q39" i="15"/>
  <c r="P39" i="15"/>
  <c r="AG12" i="15"/>
  <c r="B11" i="15"/>
  <c r="B27" i="15"/>
  <c r="B28" i="15"/>
  <c r="Z36" i="15"/>
  <c r="B36" i="15"/>
  <c r="B37" i="15"/>
  <c r="B39" i="15"/>
  <c r="P41" i="15"/>
  <c r="B40" i="15"/>
  <c r="P42" i="15"/>
  <c r="B41" i="15"/>
  <c r="W20" i="12"/>
  <c r="Q8" i="12"/>
  <c r="W8" i="12" s="1"/>
  <c r="P8" i="12"/>
  <c r="AD8" i="12" s="1"/>
  <c r="AF15" i="12"/>
  <c r="W12" i="12"/>
  <c r="V13" i="12"/>
  <c r="AC13" i="12"/>
  <c r="P7" i="12"/>
  <c r="V7" i="12" s="1"/>
  <c r="Q7" i="12"/>
  <c r="W7" i="12" s="1"/>
  <c r="AF11" i="12"/>
  <c r="V18" i="12"/>
  <c r="V19" i="12"/>
  <c r="Z29" i="12"/>
  <c r="V10" i="12"/>
  <c r="Q15" i="12"/>
  <c r="W15" i="12" s="1"/>
  <c r="P16" i="12"/>
  <c r="P24" i="12"/>
  <c r="V24" i="12" s="1"/>
  <c r="P32" i="12"/>
  <c r="Q38" i="12"/>
  <c r="P38" i="12"/>
  <c r="P9" i="12"/>
  <c r="AE9" i="12" s="1"/>
  <c r="P17" i="12"/>
  <c r="P25" i="12"/>
  <c r="V25" i="12" s="1"/>
  <c r="P33" i="12"/>
  <c r="P34" i="12"/>
  <c r="P36" i="12"/>
  <c r="V12" i="12"/>
  <c r="B9" i="12"/>
  <c r="B33" i="12"/>
  <c r="Z35" i="12"/>
  <c r="B35" i="12"/>
  <c r="Q37" i="12"/>
  <c r="B11" i="12"/>
  <c r="B27" i="12"/>
  <c r="P37" i="12"/>
  <c r="B39" i="12"/>
  <c r="B41" i="12"/>
  <c r="AA42" i="1"/>
  <c r="A42" i="1" s="1"/>
  <c r="AA41" i="1"/>
  <c r="A41" i="1" s="1"/>
  <c r="AA40" i="1"/>
  <c r="A40" i="1" s="1"/>
  <c r="AA39" i="1"/>
  <c r="A39" i="1" s="1"/>
  <c r="AA38" i="1"/>
  <c r="A38" i="1" s="1"/>
  <c r="AA37" i="1"/>
  <c r="A37" i="1" s="1"/>
  <c r="AA36" i="1"/>
  <c r="A36" i="1" s="1"/>
  <c r="AA35" i="1"/>
  <c r="A35" i="1" s="1"/>
  <c r="AA34" i="1"/>
  <c r="A34" i="1" s="1"/>
  <c r="AA33" i="1"/>
  <c r="A33" i="1" s="1"/>
  <c r="AA32" i="1"/>
  <c r="A32" i="1" s="1"/>
  <c r="AA31" i="1"/>
  <c r="A31" i="1" s="1"/>
  <c r="AA30" i="1"/>
  <c r="A30" i="1" s="1"/>
  <c r="AA29" i="1"/>
  <c r="A29" i="1" s="1"/>
  <c r="AA28" i="1"/>
  <c r="A28" i="1" s="1"/>
  <c r="AA27" i="1"/>
  <c r="A27" i="1" s="1"/>
  <c r="AA25" i="1"/>
  <c r="A25" i="1" s="1"/>
  <c r="AA22" i="1"/>
  <c r="A22" i="1" s="1"/>
  <c r="AA15" i="1"/>
  <c r="A15" i="1" s="1"/>
  <c r="AA11" i="1"/>
  <c r="A11" i="1" s="1"/>
  <c r="AA9" i="1"/>
  <c r="A9" i="1" s="1"/>
  <c r="AF20" i="15" l="1"/>
  <c r="AF9" i="15"/>
  <c r="AC12" i="15"/>
  <c r="AF15" i="15"/>
  <c r="V15" i="15"/>
  <c r="X23" i="23"/>
  <c r="X16" i="22"/>
  <c r="AD5" i="21"/>
  <c r="R35" i="12"/>
  <c r="R22" i="12"/>
  <c r="X17" i="23"/>
  <c r="S10" i="23"/>
  <c r="X17" i="22"/>
  <c r="X10" i="22"/>
  <c r="S9" i="22"/>
  <c r="T9" i="22" s="1"/>
  <c r="S8" i="22"/>
  <c r="AD4" i="21"/>
  <c r="X18" i="21"/>
  <c r="S35" i="21"/>
  <c r="T35" i="21" s="1"/>
  <c r="S23" i="21"/>
  <c r="X20" i="21"/>
  <c r="R15" i="12"/>
  <c r="R34" i="12"/>
  <c r="R20" i="12"/>
  <c r="AE4" i="12"/>
  <c r="AE4" i="15"/>
  <c r="AC42" i="12"/>
  <c r="AC40" i="12"/>
  <c r="AC28" i="12"/>
  <c r="AC23" i="12"/>
  <c r="AC9" i="12"/>
  <c r="AC38" i="12"/>
  <c r="AC33" i="12"/>
  <c r="AC10" i="12"/>
  <c r="AC24" i="12"/>
  <c r="AC36" i="12"/>
  <c r="AC30" i="12"/>
  <c r="AC20" i="12"/>
  <c r="AC11" i="12"/>
  <c r="AC22" i="12"/>
  <c r="AC12" i="12"/>
  <c r="AC14" i="12"/>
  <c r="AC35" i="12"/>
  <c r="AC32" i="12"/>
  <c r="AC25" i="12"/>
  <c r="AC18" i="12"/>
  <c r="AC16" i="12"/>
  <c r="AC7" i="12"/>
  <c r="AC29" i="12"/>
  <c r="AC27" i="12"/>
  <c r="AC41" i="12"/>
  <c r="AC39" i="12"/>
  <c r="AC37" i="12"/>
  <c r="AC34" i="12"/>
  <c r="AC21" i="12"/>
  <c r="AC19" i="12"/>
  <c r="AC31" i="12"/>
  <c r="AC15" i="12"/>
  <c r="AC26" i="12"/>
  <c r="AC17" i="12"/>
  <c r="AC5" i="21"/>
  <c r="AC3" i="21" s="1"/>
  <c r="D5" i="31" s="1"/>
  <c r="N8" i="33"/>
  <c r="H8" i="33" s="1"/>
  <c r="N7" i="35" s="1"/>
  <c r="N9" i="33"/>
  <c r="H9" i="33" s="1"/>
  <c r="N8" i="35" s="1"/>
  <c r="N11" i="33"/>
  <c r="H11" i="33" s="1"/>
  <c r="N10" i="35" s="1"/>
  <c r="N7" i="33"/>
  <c r="H7" i="33" s="1"/>
  <c r="N6" i="35" s="1"/>
  <c r="N10" i="33"/>
  <c r="H10" i="33" s="1"/>
  <c r="N9" i="35" s="1"/>
  <c r="N7" i="32"/>
  <c r="H7" i="32" s="1"/>
  <c r="O6" i="35" s="1"/>
  <c r="N10" i="32"/>
  <c r="H10" i="32" s="1"/>
  <c r="O9" i="35" s="1"/>
  <c r="N11" i="32"/>
  <c r="H11" i="32" s="1"/>
  <c r="O10" i="35" s="1"/>
  <c r="N8" i="32"/>
  <c r="H8" i="32" s="1"/>
  <c r="O7" i="35" s="1"/>
  <c r="N9" i="32"/>
  <c r="H9" i="32" s="1"/>
  <c r="O8" i="35" s="1"/>
  <c r="S28" i="23"/>
  <c r="T28" i="23" s="1"/>
  <c r="S39" i="21"/>
  <c r="T39" i="21" s="1"/>
  <c r="X19" i="22"/>
  <c r="S31" i="22"/>
  <c r="X18" i="22"/>
  <c r="S27" i="21"/>
  <c r="T27" i="21" s="1"/>
  <c r="S32" i="21"/>
  <c r="T32" i="21" s="1"/>
  <c r="S33" i="23"/>
  <c r="T33" i="23" s="1"/>
  <c r="X12" i="22"/>
  <c r="X40" i="22"/>
  <c r="X9" i="22"/>
  <c r="X39" i="22"/>
  <c r="X7" i="22"/>
  <c r="X35" i="22"/>
  <c r="X29" i="22"/>
  <c r="X15" i="22"/>
  <c r="X37" i="22"/>
  <c r="X22" i="22"/>
  <c r="X23" i="22"/>
  <c r="X36" i="22"/>
  <c r="X31" i="22"/>
  <c r="X38" i="22"/>
  <c r="X21" i="22"/>
  <c r="X42" i="22"/>
  <c r="X24" i="22"/>
  <c r="X41" i="22"/>
  <c r="X11" i="22"/>
  <c r="X27" i="22"/>
  <c r="X33" i="22"/>
  <c r="X28" i="22"/>
  <c r="X25" i="22"/>
  <c r="X32" i="22"/>
  <c r="X34" i="22"/>
  <c r="S25" i="22"/>
  <c r="X12" i="23"/>
  <c r="X28" i="23"/>
  <c r="X39" i="23"/>
  <c r="X24" i="23"/>
  <c r="X27" i="23"/>
  <c r="X15" i="23"/>
  <c r="X16" i="23"/>
  <c r="X11" i="23"/>
  <c r="X36" i="23"/>
  <c r="X40" i="23"/>
  <c r="X29" i="23"/>
  <c r="X31" i="23"/>
  <c r="X22" i="23"/>
  <c r="X34" i="23"/>
  <c r="X32" i="23"/>
  <c r="X35" i="23"/>
  <c r="X21" i="23"/>
  <c r="X38" i="23"/>
  <c r="X25" i="23"/>
  <c r="X42" i="23"/>
  <c r="X33" i="23"/>
  <c r="X7" i="23"/>
  <c r="X8" i="23"/>
  <c r="X30" i="23"/>
  <c r="X37" i="23"/>
  <c r="X19" i="23"/>
  <c r="X26" i="23"/>
  <c r="S24" i="22"/>
  <c r="S8" i="21"/>
  <c r="S7" i="23"/>
  <c r="S38" i="21"/>
  <c r="T38" i="21" s="1"/>
  <c r="AF5" i="22"/>
  <c r="AF4" i="22"/>
  <c r="X13" i="22"/>
  <c r="S34" i="23"/>
  <c r="T34" i="23" s="1"/>
  <c r="S10" i="22"/>
  <c r="X18" i="23"/>
  <c r="S21" i="23"/>
  <c r="AD3" i="23"/>
  <c r="H6" i="31" s="1"/>
  <c r="S34" i="22"/>
  <c r="T34" i="22" s="1"/>
  <c r="S24" i="21"/>
  <c r="AC42" i="23"/>
  <c r="AC34" i="23"/>
  <c r="AC26" i="23"/>
  <c r="AC18" i="23"/>
  <c r="AC33" i="23"/>
  <c r="AC25" i="23"/>
  <c r="AC40" i="23"/>
  <c r="AC32" i="23"/>
  <c r="AC24" i="23"/>
  <c r="AC16" i="23"/>
  <c r="AC39" i="23"/>
  <c r="AC31" i="23"/>
  <c r="AC41" i="23"/>
  <c r="AC38" i="23"/>
  <c r="AC30" i="23"/>
  <c r="AC22" i="23"/>
  <c r="AC37" i="23"/>
  <c r="AC29" i="23"/>
  <c r="AC21" i="23"/>
  <c r="AC36" i="23"/>
  <c r="AC28" i="23"/>
  <c r="AC20" i="23"/>
  <c r="AC12" i="23"/>
  <c r="AC11" i="23"/>
  <c r="AC10" i="23"/>
  <c r="AC9" i="23"/>
  <c r="AC35" i="23"/>
  <c r="AC27" i="23"/>
  <c r="AC23" i="23"/>
  <c r="AC8" i="23"/>
  <c r="AC19" i="23"/>
  <c r="AC17" i="23"/>
  <c r="AC15" i="23"/>
  <c r="AC7" i="23"/>
  <c r="AC13" i="23"/>
  <c r="AC14" i="23"/>
  <c r="AE5" i="22"/>
  <c r="AE4" i="22"/>
  <c r="X13" i="21"/>
  <c r="S26" i="23"/>
  <c r="T26" i="23" s="1"/>
  <c r="X10" i="23"/>
  <c r="S36" i="21"/>
  <c r="T36" i="21" s="1"/>
  <c r="S12" i="22"/>
  <c r="S12" i="21"/>
  <c r="S12" i="23"/>
  <c r="S15" i="21"/>
  <c r="AF5" i="23"/>
  <c r="AF4" i="23"/>
  <c r="S19" i="23"/>
  <c r="X26" i="22"/>
  <c r="S29" i="22"/>
  <c r="S32" i="23"/>
  <c r="T32" i="23" s="1"/>
  <c r="AG4" i="21"/>
  <c r="AG5" i="21"/>
  <c r="S16" i="23"/>
  <c r="S40" i="21"/>
  <c r="T40" i="21" s="1"/>
  <c r="S15" i="22"/>
  <c r="S16" i="21"/>
  <c r="T10" i="23"/>
  <c r="D10" i="23"/>
  <c r="S29" i="21"/>
  <c r="T29" i="21" s="1"/>
  <c r="AG5" i="22"/>
  <c r="AG4" i="22"/>
  <c r="S9" i="21"/>
  <c r="S41" i="22"/>
  <c r="T41" i="22" s="1"/>
  <c r="AE3" i="21"/>
  <c r="D7" i="31" s="1"/>
  <c r="X20" i="23"/>
  <c r="S23" i="22"/>
  <c r="S26" i="22"/>
  <c r="S37" i="23"/>
  <c r="T37" i="23" s="1"/>
  <c r="S16" i="22"/>
  <c r="S35" i="23"/>
  <c r="T35" i="23" s="1"/>
  <c r="S33" i="21"/>
  <c r="T33" i="21" s="1"/>
  <c r="S28" i="22"/>
  <c r="T8" i="22"/>
  <c r="D8" i="22"/>
  <c r="S7" i="21"/>
  <c r="S13" i="21"/>
  <c r="X19" i="21"/>
  <c r="S28" i="21"/>
  <c r="T28" i="21" s="1"/>
  <c r="S9" i="23"/>
  <c r="X14" i="22"/>
  <c r="S18" i="21"/>
  <c r="S37" i="22"/>
  <c r="T37" i="22" s="1"/>
  <c r="S31" i="21"/>
  <c r="T31" i="21" s="1"/>
  <c r="S21" i="21"/>
  <c r="AE4" i="23"/>
  <c r="AE5" i="23"/>
  <c r="S20" i="23"/>
  <c r="S25" i="21"/>
  <c r="S27" i="22"/>
  <c r="S41" i="21"/>
  <c r="T41" i="21" s="1"/>
  <c r="X10" i="21"/>
  <c r="X8" i="21"/>
  <c r="X16" i="21"/>
  <c r="X41" i="21"/>
  <c r="X36" i="21"/>
  <c r="X21" i="21"/>
  <c r="X9" i="21"/>
  <c r="X33" i="21"/>
  <c r="X25" i="21"/>
  <c r="X22" i="21"/>
  <c r="X35" i="21"/>
  <c r="X30" i="21"/>
  <c r="X42" i="21"/>
  <c r="X38" i="21"/>
  <c r="X31" i="21"/>
  <c r="X15" i="21"/>
  <c r="X29" i="21"/>
  <c r="X39" i="21"/>
  <c r="X7" i="21"/>
  <c r="X26" i="21"/>
  <c r="X24" i="21"/>
  <c r="X11" i="21"/>
  <c r="X37" i="21"/>
  <c r="X28" i="21"/>
  <c r="X32" i="21"/>
  <c r="X23" i="21"/>
  <c r="X27" i="21"/>
  <c r="X34" i="21"/>
  <c r="X40" i="21"/>
  <c r="S15" i="23"/>
  <c r="AG3" i="23"/>
  <c r="H9" i="31" s="1"/>
  <c r="X20" i="22"/>
  <c r="S18" i="23"/>
  <c r="S8" i="23"/>
  <c r="S14" i="23"/>
  <c r="AD4" i="22"/>
  <c r="AD5" i="22"/>
  <c r="X41" i="23"/>
  <c r="S13" i="23"/>
  <c r="S14" i="22"/>
  <c r="X9" i="23"/>
  <c r="S32" i="22"/>
  <c r="T32" i="22" s="1"/>
  <c r="S42" i="22"/>
  <c r="T42" i="22" s="1"/>
  <c r="X14" i="21"/>
  <c r="S35" i="22"/>
  <c r="T35" i="22" s="1"/>
  <c r="S29" i="23"/>
  <c r="T29" i="23" s="1"/>
  <c r="AD3" i="21"/>
  <c r="D6" i="31" s="1"/>
  <c r="X13" i="23"/>
  <c r="X12" i="21"/>
  <c r="S42" i="21"/>
  <c r="T42" i="21" s="1"/>
  <c r="S24" i="23"/>
  <c r="T24" i="23" s="1"/>
  <c r="S11" i="23"/>
  <c r="S11" i="21"/>
  <c r="S25" i="23"/>
  <c r="T25" i="23" s="1"/>
  <c r="S17" i="21"/>
  <c r="S20" i="22"/>
  <c r="S30" i="21"/>
  <c r="T30" i="21" s="1"/>
  <c r="X8" i="22"/>
  <c r="S41" i="23"/>
  <c r="T41" i="23" s="1"/>
  <c r="S39" i="22"/>
  <c r="T39" i="22" s="1"/>
  <c r="S22" i="21"/>
  <c r="S40" i="22"/>
  <c r="T40" i="22" s="1"/>
  <c r="S20" i="21"/>
  <c r="S38" i="22"/>
  <c r="T38" i="22" s="1"/>
  <c r="X14" i="23"/>
  <c r="AC36" i="22"/>
  <c r="AC28" i="22"/>
  <c r="AC35" i="22"/>
  <c r="AC42" i="22"/>
  <c r="AC34" i="22"/>
  <c r="AC41" i="22"/>
  <c r="AC40" i="22"/>
  <c r="AC32" i="22"/>
  <c r="AC24" i="22"/>
  <c r="AC39" i="22"/>
  <c r="AC31" i="22"/>
  <c r="AC37" i="22"/>
  <c r="AC30" i="22"/>
  <c r="AC26" i="22"/>
  <c r="AC19" i="22"/>
  <c r="AC11" i="22"/>
  <c r="AC29" i="22"/>
  <c r="AC18" i="22"/>
  <c r="AC10" i="22"/>
  <c r="AC17" i="22"/>
  <c r="AC9" i="22"/>
  <c r="AC38" i="22"/>
  <c r="AC25" i="22"/>
  <c r="AC16" i="22"/>
  <c r="AC8" i="22"/>
  <c r="AC23" i="22"/>
  <c r="AC15" i="22"/>
  <c r="AC27" i="22"/>
  <c r="AC21" i="22"/>
  <c r="AC13" i="22"/>
  <c r="AC14" i="22"/>
  <c r="AC33" i="22"/>
  <c r="AC22" i="22"/>
  <c r="AC20" i="22"/>
  <c r="AC12" i="22"/>
  <c r="AC7" i="22"/>
  <c r="S39" i="23"/>
  <c r="T39" i="23" s="1"/>
  <c r="S19" i="21"/>
  <c r="S17" i="22"/>
  <c r="S40" i="23"/>
  <c r="T40" i="23" s="1"/>
  <c r="S27" i="23"/>
  <c r="T27" i="23" s="1"/>
  <c r="S10" i="21"/>
  <c r="S21" i="22"/>
  <c r="S7" i="22"/>
  <c r="X17" i="21"/>
  <c r="S30" i="22"/>
  <c r="S42" i="23"/>
  <c r="T42" i="23" s="1"/>
  <c r="S11" i="22"/>
  <c r="AF3" i="21"/>
  <c r="D8" i="31" s="1"/>
  <c r="S38" i="23"/>
  <c r="T38" i="23" s="1"/>
  <c r="S33" i="22"/>
  <c r="T33" i="22" s="1"/>
  <c r="S14" i="21"/>
  <c r="S26" i="21"/>
  <c r="S30" i="23"/>
  <c r="T30" i="23" s="1"/>
  <c r="S36" i="22"/>
  <c r="T36" i="22" s="1"/>
  <c r="S36" i="23"/>
  <c r="T36" i="23" s="1"/>
  <c r="S37" i="21"/>
  <c r="T37" i="21" s="1"/>
  <c r="S31" i="23"/>
  <c r="T31" i="23" s="1"/>
  <c r="S34" i="21"/>
  <c r="T34" i="21" s="1"/>
  <c r="S17" i="23"/>
  <c r="S22" i="22"/>
  <c r="X30" i="22"/>
  <c r="S19" i="22"/>
  <c r="S23" i="23"/>
  <c r="S18" i="22"/>
  <c r="S13" i="22"/>
  <c r="S22" i="23"/>
  <c r="AE5" i="12"/>
  <c r="AC33" i="15"/>
  <c r="AC14" i="15"/>
  <c r="AC41" i="15"/>
  <c r="AC25" i="15"/>
  <c r="AC32" i="15"/>
  <c r="AC7" i="15"/>
  <c r="R37" i="15"/>
  <c r="R27" i="15"/>
  <c r="R23" i="15"/>
  <c r="V14" i="15"/>
  <c r="R14" i="15"/>
  <c r="R33" i="15"/>
  <c r="R32" i="15"/>
  <c r="R10" i="15"/>
  <c r="R41" i="15"/>
  <c r="R18" i="15"/>
  <c r="V18" i="15"/>
  <c r="R31" i="15"/>
  <c r="R30" i="15"/>
  <c r="AE5" i="15"/>
  <c r="AE3" i="15" s="1"/>
  <c r="H7" i="30" s="1"/>
  <c r="R34" i="15"/>
  <c r="R11" i="15"/>
  <c r="AF11" i="15"/>
  <c r="AF4" i="15" s="1"/>
  <c r="R35" i="15"/>
  <c r="R15" i="15"/>
  <c r="R26" i="15"/>
  <c r="R22" i="15"/>
  <c r="R40" i="15"/>
  <c r="R17" i="15"/>
  <c r="V17" i="15"/>
  <c r="AD9" i="15"/>
  <c r="AD4" i="15" s="1"/>
  <c r="R9" i="15"/>
  <c r="R20" i="15"/>
  <c r="R24" i="15"/>
  <c r="R19" i="15"/>
  <c r="V19" i="15"/>
  <c r="R39" i="15"/>
  <c r="R7" i="15"/>
  <c r="V8" i="15"/>
  <c r="AC8" i="15"/>
  <c r="R8" i="15"/>
  <c r="R29" i="15"/>
  <c r="R12" i="15"/>
  <c r="R25" i="15"/>
  <c r="V16" i="15"/>
  <c r="R16" i="15"/>
  <c r="AG16" i="15"/>
  <c r="AG5" i="15" s="1"/>
  <c r="R42" i="15"/>
  <c r="R38" i="15"/>
  <c r="R36" i="15"/>
  <c r="R28" i="15"/>
  <c r="R21" i="15"/>
  <c r="R13" i="15"/>
  <c r="R11" i="12"/>
  <c r="R41" i="12"/>
  <c r="R25" i="12"/>
  <c r="R14" i="12"/>
  <c r="R27" i="12"/>
  <c r="R17" i="12"/>
  <c r="V17" i="12"/>
  <c r="R26" i="12"/>
  <c r="R12" i="12"/>
  <c r="R31" i="12"/>
  <c r="R23" i="12"/>
  <c r="R37" i="12"/>
  <c r="R39" i="12"/>
  <c r="R9" i="12"/>
  <c r="AD9" i="12"/>
  <c r="AD4" i="12" s="1"/>
  <c r="R32" i="12"/>
  <c r="R19" i="12"/>
  <c r="AC8" i="12"/>
  <c r="R8" i="12"/>
  <c r="V8" i="12"/>
  <c r="R33" i="12"/>
  <c r="R40" i="12"/>
  <c r="R10" i="12"/>
  <c r="R28" i="12"/>
  <c r="R7" i="12"/>
  <c r="AF7" i="12"/>
  <c r="AF4" i="12" s="1"/>
  <c r="R36" i="12"/>
  <c r="R38" i="12"/>
  <c r="R24" i="12"/>
  <c r="R29" i="12"/>
  <c r="R18" i="12"/>
  <c r="R13" i="12"/>
  <c r="V16" i="12"/>
  <c r="R16" i="12"/>
  <c r="AG16" i="12"/>
  <c r="AG4" i="12" s="1"/>
  <c r="R21" i="12"/>
  <c r="R42" i="12"/>
  <c r="R30" i="12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5" i="1"/>
  <c r="Y22" i="1"/>
  <c r="Y15" i="1"/>
  <c r="Y11" i="1"/>
  <c r="Y9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5" i="1"/>
  <c r="W22" i="1"/>
  <c r="W15" i="1"/>
  <c r="W11" i="1"/>
  <c r="W9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5" i="1"/>
  <c r="V22" i="1"/>
  <c r="V15" i="1"/>
  <c r="V11" i="1"/>
  <c r="V9" i="1"/>
  <c r="AG42" i="1"/>
  <c r="AF42" i="1"/>
  <c r="AE42" i="1"/>
  <c r="AD42" i="1"/>
  <c r="AC42" i="1"/>
  <c r="AG41" i="1"/>
  <c r="AF41" i="1"/>
  <c r="AE41" i="1"/>
  <c r="AD41" i="1"/>
  <c r="AC41" i="1"/>
  <c r="AG40" i="1"/>
  <c r="AF40" i="1"/>
  <c r="AE40" i="1"/>
  <c r="AD40" i="1"/>
  <c r="AC40" i="1"/>
  <c r="AG39" i="1"/>
  <c r="AF39" i="1"/>
  <c r="AE39" i="1"/>
  <c r="AD39" i="1"/>
  <c r="AC39" i="1"/>
  <c r="AG38" i="1"/>
  <c r="AF38" i="1"/>
  <c r="AE38" i="1"/>
  <c r="AD38" i="1"/>
  <c r="AC38" i="1"/>
  <c r="AG37" i="1"/>
  <c r="AF37" i="1"/>
  <c r="AE37" i="1"/>
  <c r="AD37" i="1"/>
  <c r="AC37" i="1"/>
  <c r="AG36" i="1"/>
  <c r="AF36" i="1"/>
  <c r="AE36" i="1"/>
  <c r="AD36" i="1"/>
  <c r="AC36" i="1"/>
  <c r="AG35" i="1"/>
  <c r="AF35" i="1"/>
  <c r="AE35" i="1"/>
  <c r="AD35" i="1"/>
  <c r="AC35" i="1"/>
  <c r="AG34" i="1"/>
  <c r="AF34" i="1"/>
  <c r="AE34" i="1"/>
  <c r="AD34" i="1"/>
  <c r="AC34" i="1"/>
  <c r="AG33" i="1"/>
  <c r="AF33" i="1"/>
  <c r="AE33" i="1"/>
  <c r="AD33" i="1"/>
  <c r="AC33" i="1"/>
  <c r="AG32" i="1"/>
  <c r="AF32" i="1"/>
  <c r="AE32" i="1"/>
  <c r="AD32" i="1"/>
  <c r="AC32" i="1"/>
  <c r="AG31" i="1"/>
  <c r="AF31" i="1"/>
  <c r="AE31" i="1"/>
  <c r="AD31" i="1"/>
  <c r="AC31" i="1"/>
  <c r="AG30" i="1"/>
  <c r="AF30" i="1"/>
  <c r="AE30" i="1"/>
  <c r="AD30" i="1"/>
  <c r="AC30" i="1"/>
  <c r="AG29" i="1"/>
  <c r="AF29" i="1"/>
  <c r="AE29" i="1"/>
  <c r="AD29" i="1"/>
  <c r="AC29" i="1"/>
  <c r="AG28" i="1"/>
  <c r="AF28" i="1"/>
  <c r="AE28" i="1"/>
  <c r="AD28" i="1"/>
  <c r="AC28" i="1"/>
  <c r="AG27" i="1"/>
  <c r="AF27" i="1"/>
  <c r="AE27" i="1"/>
  <c r="AD27" i="1"/>
  <c r="AC27" i="1"/>
  <c r="AG26" i="1"/>
  <c r="AF26" i="1"/>
  <c r="AE26" i="1"/>
  <c r="AD26" i="1"/>
  <c r="AC26" i="1"/>
  <c r="AG25" i="1"/>
  <c r="AF25" i="1"/>
  <c r="AE25" i="1"/>
  <c r="AD25" i="1"/>
  <c r="AC25" i="1"/>
  <c r="AG24" i="1"/>
  <c r="AF24" i="1"/>
  <c r="AE24" i="1"/>
  <c r="AD24" i="1"/>
  <c r="AC24" i="1"/>
  <c r="AG23" i="1"/>
  <c r="AE23" i="1"/>
  <c r="AD23" i="1"/>
  <c r="AC23" i="1"/>
  <c r="AG22" i="1"/>
  <c r="AF22" i="1"/>
  <c r="AE22" i="1"/>
  <c r="AC22" i="1"/>
  <c r="AG21" i="1"/>
  <c r="AF21" i="1"/>
  <c r="AE21" i="1"/>
  <c r="AD21" i="1"/>
  <c r="AG20" i="1"/>
  <c r="AF20" i="1"/>
  <c r="AE20" i="1"/>
  <c r="AD20" i="1"/>
  <c r="AC20" i="1"/>
  <c r="AG19" i="1"/>
  <c r="AF19" i="1"/>
  <c r="AE19" i="1"/>
  <c r="AD19" i="1"/>
  <c r="AC19" i="1"/>
  <c r="AF18" i="1"/>
  <c r="AE18" i="1"/>
  <c r="AD18" i="1"/>
  <c r="AC18" i="1"/>
  <c r="AG17" i="1"/>
  <c r="AE17" i="1"/>
  <c r="AD17" i="1"/>
  <c r="AC17" i="1"/>
  <c r="AF16" i="1"/>
  <c r="AD16" i="1"/>
  <c r="AC16" i="1"/>
  <c r="AG15" i="1"/>
  <c r="AE15" i="1"/>
  <c r="AC15" i="1"/>
  <c r="AG14" i="1"/>
  <c r="AF14" i="1"/>
  <c r="AD14" i="1"/>
  <c r="AG13" i="1"/>
  <c r="AF13" i="1"/>
  <c r="AE13" i="1"/>
  <c r="AD13" i="1"/>
  <c r="AF12" i="1"/>
  <c r="AE12" i="1"/>
  <c r="AD12" i="1"/>
  <c r="AC12" i="1"/>
  <c r="AE11" i="1"/>
  <c r="AD11" i="1"/>
  <c r="AC11" i="1"/>
  <c r="AG10" i="1"/>
  <c r="AD10" i="1"/>
  <c r="AC10" i="1"/>
  <c r="AG9" i="1"/>
  <c r="AF9" i="1"/>
  <c r="AC9" i="1"/>
  <c r="AG8" i="1"/>
  <c r="AF8" i="1"/>
  <c r="AE8" i="1"/>
  <c r="AG7" i="1"/>
  <c r="AE7" i="1"/>
  <c r="AD7" i="1"/>
  <c r="T21" i="23" l="1"/>
  <c r="D21" i="23"/>
  <c r="T23" i="23"/>
  <c r="D23" i="23"/>
  <c r="T22" i="23"/>
  <c r="D22" i="23"/>
  <c r="T23" i="22"/>
  <c r="D23" i="22"/>
  <c r="D9" i="22"/>
  <c r="T22" i="22"/>
  <c r="D22" i="22"/>
  <c r="T28" i="22"/>
  <c r="D28" i="22"/>
  <c r="T24" i="22"/>
  <c r="D24" i="22"/>
  <c r="Y31" i="22"/>
  <c r="Y7" i="22"/>
  <c r="T27" i="22"/>
  <c r="D27" i="22"/>
  <c r="T21" i="22"/>
  <c r="D21" i="22"/>
  <c r="T31" i="22"/>
  <c r="D31" i="22"/>
  <c r="T30" i="22"/>
  <c r="D30" i="22"/>
  <c r="T29" i="22"/>
  <c r="D29" i="22"/>
  <c r="T25" i="22"/>
  <c r="D25" i="22"/>
  <c r="T26" i="22"/>
  <c r="D26" i="22"/>
  <c r="T24" i="21"/>
  <c r="D24" i="21"/>
  <c r="T23" i="21"/>
  <c r="D23" i="21"/>
  <c r="T25" i="21"/>
  <c r="D25" i="21"/>
  <c r="T22" i="21"/>
  <c r="D22" i="21"/>
  <c r="T21" i="21"/>
  <c r="D21" i="21"/>
  <c r="T26" i="21"/>
  <c r="D26" i="21"/>
  <c r="Y24" i="21"/>
  <c r="B24" i="21" s="1"/>
  <c r="Y26" i="21"/>
  <c r="Y7" i="21"/>
  <c r="Y23" i="21"/>
  <c r="Z24" i="21"/>
  <c r="Y21" i="21"/>
  <c r="Z7" i="22"/>
  <c r="B7" i="22"/>
  <c r="Y23" i="22"/>
  <c r="Y22" i="22"/>
  <c r="Y24" i="22"/>
  <c r="Z31" i="22"/>
  <c r="B31" i="22"/>
  <c r="Y30" i="22"/>
  <c r="Y15" i="22"/>
  <c r="Y25" i="22"/>
  <c r="Y21" i="22"/>
  <c r="Y28" i="22"/>
  <c r="Y9" i="23"/>
  <c r="Y15" i="23"/>
  <c r="Y22" i="23"/>
  <c r="Y23" i="23"/>
  <c r="X14" i="12"/>
  <c r="Y17" i="23"/>
  <c r="B17" i="23" s="1"/>
  <c r="Y8" i="22"/>
  <c r="Z8" i="22" s="1"/>
  <c r="Y10" i="22"/>
  <c r="B10" i="22" s="1"/>
  <c r="Y20" i="21"/>
  <c r="Z20" i="21" s="1"/>
  <c r="S15" i="12"/>
  <c r="S24" i="12"/>
  <c r="X18" i="12"/>
  <c r="X10" i="12"/>
  <c r="S25" i="12"/>
  <c r="AC4" i="15"/>
  <c r="AG4" i="15"/>
  <c r="AG3" i="15" s="1"/>
  <c r="H9" i="30" s="1"/>
  <c r="AC4" i="12"/>
  <c r="T18" i="22"/>
  <c r="D18" i="22"/>
  <c r="T17" i="22"/>
  <c r="D17" i="22"/>
  <c r="D20" i="22"/>
  <c r="T20" i="22"/>
  <c r="Y13" i="23"/>
  <c r="Y17" i="22"/>
  <c r="T20" i="23"/>
  <c r="D20" i="23"/>
  <c r="T9" i="23"/>
  <c r="D9" i="23"/>
  <c r="T12" i="23"/>
  <c r="D12" i="23"/>
  <c r="AE3" i="22"/>
  <c r="F7" i="31" s="1"/>
  <c r="AF3" i="22"/>
  <c r="F8" i="31" s="1"/>
  <c r="Y13" i="21"/>
  <c r="Y19" i="23"/>
  <c r="T19" i="21"/>
  <c r="D19" i="21"/>
  <c r="T20" i="21"/>
  <c r="D20" i="21"/>
  <c r="T17" i="21"/>
  <c r="D17" i="21"/>
  <c r="T14" i="23"/>
  <c r="D14" i="23"/>
  <c r="AE3" i="23"/>
  <c r="H7" i="31" s="1"/>
  <c r="T16" i="21"/>
  <c r="D16" i="21"/>
  <c r="T12" i="21"/>
  <c r="D12" i="21"/>
  <c r="Y8" i="23"/>
  <c r="Y16" i="23"/>
  <c r="Y12" i="22"/>
  <c r="AF3" i="23"/>
  <c r="H8" i="31" s="1"/>
  <c r="Y16" i="21"/>
  <c r="Y19" i="21"/>
  <c r="T16" i="22"/>
  <c r="D16" i="22"/>
  <c r="Y18" i="21"/>
  <c r="T15" i="22"/>
  <c r="D15" i="22"/>
  <c r="D12" i="22"/>
  <c r="T12" i="22"/>
  <c r="T7" i="23"/>
  <c r="D7" i="23"/>
  <c r="Y17" i="21"/>
  <c r="D7" i="22"/>
  <c r="T7" i="22"/>
  <c r="AC4" i="22"/>
  <c r="AC5" i="22"/>
  <c r="T11" i="21"/>
  <c r="D11" i="21"/>
  <c r="T14" i="22"/>
  <c r="D14" i="22"/>
  <c r="T18" i="23"/>
  <c r="D18" i="23"/>
  <c r="Y8" i="21"/>
  <c r="T13" i="21"/>
  <c r="D13" i="21"/>
  <c r="T9" i="21"/>
  <c r="D9" i="21"/>
  <c r="AC4" i="23"/>
  <c r="AC5" i="23"/>
  <c r="Y18" i="23"/>
  <c r="T8" i="21"/>
  <c r="D8" i="21"/>
  <c r="AD3" i="22"/>
  <c r="F6" i="31" s="1"/>
  <c r="T8" i="23"/>
  <c r="D8" i="23"/>
  <c r="T11" i="23"/>
  <c r="D11" i="23"/>
  <c r="D13" i="23"/>
  <c r="T13" i="23"/>
  <c r="Y20" i="22"/>
  <c r="Y10" i="21"/>
  <c r="T7" i="21"/>
  <c r="D7" i="21"/>
  <c r="T16" i="23"/>
  <c r="D16" i="23"/>
  <c r="T19" i="23"/>
  <c r="D19" i="23"/>
  <c r="Y10" i="23"/>
  <c r="T10" i="22"/>
  <c r="D10" i="22"/>
  <c r="Y20" i="23"/>
  <c r="T19" i="22"/>
  <c r="U28" i="22" s="1"/>
  <c r="C28" i="22" s="1"/>
  <c r="D19" i="22"/>
  <c r="T17" i="23"/>
  <c r="D17" i="23"/>
  <c r="T10" i="21"/>
  <c r="D10" i="21"/>
  <c r="AG3" i="22"/>
  <c r="F9" i="31" s="1"/>
  <c r="AG3" i="21"/>
  <c r="AD2" i="21" s="1"/>
  <c r="E6" i="31" s="1"/>
  <c r="Y16" i="22"/>
  <c r="Y18" i="22"/>
  <c r="T18" i="21"/>
  <c r="D18" i="21"/>
  <c r="Y13" i="22"/>
  <c r="T13" i="22"/>
  <c r="D13" i="22"/>
  <c r="T14" i="21"/>
  <c r="D14" i="21"/>
  <c r="T11" i="22"/>
  <c r="D11" i="22"/>
  <c r="Y14" i="23"/>
  <c r="Y12" i="21"/>
  <c r="Y14" i="21"/>
  <c r="T15" i="23"/>
  <c r="D15" i="23"/>
  <c r="Y14" i="22"/>
  <c r="T15" i="21"/>
  <c r="D15" i="21"/>
  <c r="Y12" i="23"/>
  <c r="Y19" i="22"/>
  <c r="AE3" i="12"/>
  <c r="F7" i="30" s="1"/>
  <c r="S13" i="15"/>
  <c r="T13" i="15" s="1"/>
  <c r="X19" i="15"/>
  <c r="S11" i="15"/>
  <c r="S41" i="15"/>
  <c r="T41" i="15" s="1"/>
  <c r="S21" i="15"/>
  <c r="S16" i="15"/>
  <c r="X15" i="15"/>
  <c r="X7" i="15"/>
  <c r="X31" i="15"/>
  <c r="X23" i="15"/>
  <c r="X8" i="15"/>
  <c r="X27" i="15"/>
  <c r="X35" i="15"/>
  <c r="X39" i="15"/>
  <c r="X33" i="15"/>
  <c r="X29" i="15"/>
  <c r="X41" i="15"/>
  <c r="X42" i="15"/>
  <c r="X30" i="15"/>
  <c r="X11" i="15"/>
  <c r="X40" i="15"/>
  <c r="X24" i="15"/>
  <c r="X37" i="15"/>
  <c r="X28" i="15"/>
  <c r="X21" i="15"/>
  <c r="X34" i="15"/>
  <c r="X32" i="15"/>
  <c r="X38" i="15"/>
  <c r="X26" i="15"/>
  <c r="X36" i="15"/>
  <c r="X22" i="15"/>
  <c r="X9" i="15"/>
  <c r="Y9" i="15" s="1"/>
  <c r="X25" i="15"/>
  <c r="S19" i="15"/>
  <c r="S33" i="15"/>
  <c r="T33" i="15" s="1"/>
  <c r="S34" i="15"/>
  <c r="T34" i="15" s="1"/>
  <c r="S10" i="15"/>
  <c r="S28" i="15"/>
  <c r="T28" i="15" s="1"/>
  <c r="S26" i="15"/>
  <c r="T26" i="15" s="1"/>
  <c r="D13" i="15"/>
  <c r="X16" i="15"/>
  <c r="X12" i="15"/>
  <c r="S20" i="15"/>
  <c r="S36" i="15"/>
  <c r="T36" i="15" s="1"/>
  <c r="X13" i="15"/>
  <c r="S7" i="15"/>
  <c r="S9" i="15"/>
  <c r="X20" i="15"/>
  <c r="S30" i="15"/>
  <c r="T30" i="15" s="1"/>
  <c r="S23" i="15"/>
  <c r="S40" i="15"/>
  <c r="T40" i="15" s="1"/>
  <c r="S32" i="15"/>
  <c r="T32" i="15" s="1"/>
  <c r="X10" i="15"/>
  <c r="S38" i="15"/>
  <c r="T38" i="15" s="1"/>
  <c r="S12" i="15"/>
  <c r="S39" i="15"/>
  <c r="T39" i="15" s="1"/>
  <c r="AD5" i="15"/>
  <c r="AD3" i="15" s="1"/>
  <c r="H6" i="30" s="1"/>
  <c r="S15" i="15"/>
  <c r="S31" i="15"/>
  <c r="T31" i="15" s="1"/>
  <c r="S14" i="15"/>
  <c r="AC5" i="15"/>
  <c r="S24" i="15"/>
  <c r="T24" i="15" s="1"/>
  <c r="X14" i="15"/>
  <c r="S42" i="15"/>
  <c r="T42" i="15" s="1"/>
  <c r="S29" i="15"/>
  <c r="T29" i="15" s="1"/>
  <c r="X17" i="15"/>
  <c r="S35" i="15"/>
  <c r="T35" i="15" s="1"/>
  <c r="X18" i="15"/>
  <c r="S37" i="15"/>
  <c r="T37" i="15" s="1"/>
  <c r="S22" i="15"/>
  <c r="S25" i="15"/>
  <c r="T25" i="15" s="1"/>
  <c r="S8" i="15"/>
  <c r="S17" i="15"/>
  <c r="AF5" i="15"/>
  <c r="AF3" i="15" s="1"/>
  <c r="H8" i="30" s="1"/>
  <c r="S18" i="15"/>
  <c r="S27" i="15"/>
  <c r="T27" i="15" s="1"/>
  <c r="T15" i="12"/>
  <c r="D15" i="12"/>
  <c r="S38" i="12"/>
  <c r="T38" i="12" s="1"/>
  <c r="X12" i="12"/>
  <c r="S36" i="12"/>
  <c r="T36" i="12" s="1"/>
  <c r="S33" i="12"/>
  <c r="T33" i="12" s="1"/>
  <c r="S39" i="12"/>
  <c r="T39" i="12" s="1"/>
  <c r="X19" i="12"/>
  <c r="S41" i="12"/>
  <c r="T41" i="12" s="1"/>
  <c r="S37" i="12"/>
  <c r="T37" i="12" s="1"/>
  <c r="S11" i="12"/>
  <c r="S9" i="12"/>
  <c r="S34" i="12"/>
  <c r="T34" i="12" s="1"/>
  <c r="S30" i="12"/>
  <c r="X16" i="12"/>
  <c r="AF5" i="12"/>
  <c r="AF3" i="12" s="1"/>
  <c r="F8" i="30" s="1"/>
  <c r="S8" i="12"/>
  <c r="S23" i="12"/>
  <c r="X17" i="12"/>
  <c r="AD5" i="12"/>
  <c r="AD3" i="12" s="1"/>
  <c r="F6" i="30" s="1"/>
  <c r="AG5" i="12"/>
  <c r="X30" i="12"/>
  <c r="X36" i="12"/>
  <c r="X22" i="12"/>
  <c r="X8" i="12"/>
  <c r="X27" i="12"/>
  <c r="X35" i="12"/>
  <c r="X37" i="12"/>
  <c r="X25" i="12"/>
  <c r="X11" i="12"/>
  <c r="X24" i="12"/>
  <c r="X7" i="12"/>
  <c r="X40" i="12"/>
  <c r="X33" i="12"/>
  <c r="X38" i="12"/>
  <c r="X39" i="12"/>
  <c r="X15" i="12"/>
  <c r="X42" i="12"/>
  <c r="X26" i="12"/>
  <c r="X21" i="12"/>
  <c r="X41" i="12"/>
  <c r="X34" i="12"/>
  <c r="X23" i="12"/>
  <c r="X20" i="12"/>
  <c r="X9" i="12"/>
  <c r="X32" i="12"/>
  <c r="X29" i="12"/>
  <c r="X28" i="12"/>
  <c r="X31" i="12"/>
  <c r="S42" i="12"/>
  <c r="T42" i="12" s="1"/>
  <c r="S13" i="12"/>
  <c r="S7" i="12"/>
  <c r="AC5" i="12"/>
  <c r="AC3" i="12" s="1"/>
  <c r="F5" i="30" s="1"/>
  <c r="S31" i="12"/>
  <c r="S17" i="12"/>
  <c r="S20" i="12"/>
  <c r="S16" i="12"/>
  <c r="X13" i="12"/>
  <c r="S18" i="12"/>
  <c r="S28" i="12"/>
  <c r="S19" i="12"/>
  <c r="S12" i="12"/>
  <c r="S27" i="12"/>
  <c r="S35" i="12"/>
  <c r="T35" i="12" s="1"/>
  <c r="S40" i="12"/>
  <c r="T40" i="12" s="1"/>
  <c r="S21" i="12"/>
  <c r="S29" i="12"/>
  <c r="S10" i="12"/>
  <c r="S32" i="12"/>
  <c r="T32" i="12" s="1"/>
  <c r="S26" i="12"/>
  <c r="S14" i="12"/>
  <c r="S22" i="12"/>
  <c r="Z31" i="1"/>
  <c r="B31" i="1"/>
  <c r="Z32" i="1"/>
  <c r="B32" i="1"/>
  <c r="Z40" i="1"/>
  <c r="B40" i="1"/>
  <c r="Z25" i="1"/>
  <c r="B25" i="1"/>
  <c r="Z33" i="1"/>
  <c r="B33" i="1"/>
  <c r="Z41" i="1"/>
  <c r="B41" i="1"/>
  <c r="Z9" i="1"/>
  <c r="B9" i="1"/>
  <c r="Z34" i="1"/>
  <c r="B34" i="1"/>
  <c r="Z42" i="1"/>
  <c r="B42" i="1"/>
  <c r="Z39" i="1"/>
  <c r="B39" i="1"/>
  <c r="Z11" i="1"/>
  <c r="B11" i="1"/>
  <c r="Z27" i="1"/>
  <c r="B27" i="1"/>
  <c r="Z35" i="1"/>
  <c r="B35" i="1"/>
  <c r="Z15" i="1"/>
  <c r="B15" i="1"/>
  <c r="Z28" i="1"/>
  <c r="B28" i="1"/>
  <c r="Z36" i="1"/>
  <c r="B36" i="1"/>
  <c r="Z29" i="1"/>
  <c r="B29" i="1"/>
  <c r="Z37" i="1"/>
  <c r="B37" i="1"/>
  <c r="Z22" i="1"/>
  <c r="B22" i="1"/>
  <c r="Z30" i="1"/>
  <c r="B30" i="1"/>
  <c r="Z38" i="1"/>
  <c r="B38" i="1"/>
  <c r="U31" i="22" l="1"/>
  <c r="C31" i="22" s="1"/>
  <c r="T22" i="15"/>
  <c r="D22" i="15"/>
  <c r="T21" i="15"/>
  <c r="D21" i="15"/>
  <c r="T23" i="15"/>
  <c r="D23" i="15"/>
  <c r="T29" i="12"/>
  <c r="D29" i="12"/>
  <c r="Y23" i="12"/>
  <c r="Z23" i="12" s="1"/>
  <c r="T21" i="12"/>
  <c r="D21" i="12"/>
  <c r="T23" i="12"/>
  <c r="D23" i="12"/>
  <c r="T25" i="12"/>
  <c r="D25" i="12"/>
  <c r="T27" i="12"/>
  <c r="D27" i="12"/>
  <c r="T24" i="12"/>
  <c r="D24" i="12"/>
  <c r="T28" i="12"/>
  <c r="D28" i="12"/>
  <c r="T22" i="12"/>
  <c r="D22" i="12"/>
  <c r="T26" i="12"/>
  <c r="D26" i="12"/>
  <c r="T31" i="12"/>
  <c r="D31" i="12"/>
  <c r="T30" i="12"/>
  <c r="D30" i="12"/>
  <c r="B21" i="21"/>
  <c r="Z21" i="21"/>
  <c r="Z23" i="21"/>
  <c r="B23" i="21"/>
  <c r="Z7" i="21"/>
  <c r="B7" i="21"/>
  <c r="Z26" i="21"/>
  <c r="B26" i="21"/>
  <c r="Z30" i="22"/>
  <c r="B30" i="22"/>
  <c r="Z24" i="22"/>
  <c r="B24" i="22"/>
  <c r="Z22" i="22"/>
  <c r="B22" i="22"/>
  <c r="B28" i="22"/>
  <c r="Z28" i="22"/>
  <c r="B21" i="22"/>
  <c r="Z21" i="22"/>
  <c r="Z23" i="22"/>
  <c r="B23" i="22"/>
  <c r="Z25" i="22"/>
  <c r="B25" i="22"/>
  <c r="Z15" i="22"/>
  <c r="B15" i="22"/>
  <c r="Z23" i="23"/>
  <c r="B23" i="23"/>
  <c r="Z22" i="23"/>
  <c r="B22" i="23"/>
  <c r="B15" i="23"/>
  <c r="Z15" i="23"/>
  <c r="Z9" i="23"/>
  <c r="B9" i="23"/>
  <c r="Y22" i="15"/>
  <c r="Y15" i="15"/>
  <c r="Y23" i="15"/>
  <c r="Z9" i="15"/>
  <c r="B9" i="15"/>
  <c r="Y31" i="12"/>
  <c r="Y7" i="12"/>
  <c r="Y22" i="12"/>
  <c r="Y24" i="12"/>
  <c r="B23" i="12"/>
  <c r="Y28" i="12"/>
  <c r="Y30" i="12"/>
  <c r="Y15" i="12"/>
  <c r="Y25" i="12"/>
  <c r="Y21" i="12"/>
  <c r="Z17" i="23"/>
  <c r="U10" i="23"/>
  <c r="C10" i="23" s="1"/>
  <c r="B8" i="22"/>
  <c r="Z10" i="22"/>
  <c r="U34" i="22"/>
  <c r="C34" i="22" s="1"/>
  <c r="B20" i="21"/>
  <c r="U15" i="23"/>
  <c r="C15" i="23" s="1"/>
  <c r="U7" i="22"/>
  <c r="C7" i="22" s="1"/>
  <c r="U23" i="22"/>
  <c r="C23" i="22" s="1"/>
  <c r="U14" i="21"/>
  <c r="C14" i="21" s="1"/>
  <c r="U39" i="21"/>
  <c r="C39" i="21" s="1"/>
  <c r="U27" i="21"/>
  <c r="C27" i="21" s="1"/>
  <c r="U34" i="21"/>
  <c r="C34" i="21" s="1"/>
  <c r="Y18" i="12"/>
  <c r="B18" i="12" s="1"/>
  <c r="Y20" i="12"/>
  <c r="B20" i="12" s="1"/>
  <c r="AE2" i="21"/>
  <c r="E7" i="31" s="1"/>
  <c r="D9" i="31"/>
  <c r="U16" i="23"/>
  <c r="C16" i="23" s="1"/>
  <c r="U8" i="23"/>
  <c r="C8" i="23" s="1"/>
  <c r="U9" i="21"/>
  <c r="C9" i="21" s="1"/>
  <c r="U33" i="23"/>
  <c r="C33" i="23" s="1"/>
  <c r="U15" i="22"/>
  <c r="C15" i="22" s="1"/>
  <c r="U12" i="21"/>
  <c r="C12" i="21" s="1"/>
  <c r="Z17" i="22"/>
  <c r="B17" i="22"/>
  <c r="U42" i="23"/>
  <c r="C42" i="23" s="1"/>
  <c r="Z14" i="21"/>
  <c r="B14" i="21"/>
  <c r="U24" i="22"/>
  <c r="C24" i="22" s="1"/>
  <c r="U26" i="22"/>
  <c r="C26" i="22" s="1"/>
  <c r="U8" i="21"/>
  <c r="C8" i="21" s="1"/>
  <c r="U37" i="23"/>
  <c r="C37" i="23" s="1"/>
  <c r="U14" i="22"/>
  <c r="C14" i="22" s="1"/>
  <c r="Z18" i="21"/>
  <c r="B18" i="21"/>
  <c r="U32" i="23"/>
  <c r="C32" i="23" s="1"/>
  <c r="U19" i="21"/>
  <c r="C19" i="21" s="1"/>
  <c r="U25" i="22"/>
  <c r="C25" i="22" s="1"/>
  <c r="U42" i="22"/>
  <c r="C42" i="22" s="1"/>
  <c r="U33" i="22"/>
  <c r="C33" i="22" s="1"/>
  <c r="Z12" i="21"/>
  <c r="B12" i="21"/>
  <c r="U34" i="23"/>
  <c r="C34" i="23" s="1"/>
  <c r="U17" i="23"/>
  <c r="C17" i="23" s="1"/>
  <c r="U11" i="23"/>
  <c r="C11" i="23" s="1"/>
  <c r="U37" i="21"/>
  <c r="C37" i="21" s="1"/>
  <c r="Z18" i="23"/>
  <c r="B18" i="23"/>
  <c r="U29" i="23"/>
  <c r="C29" i="23" s="1"/>
  <c r="U38" i="23"/>
  <c r="C38" i="23" s="1"/>
  <c r="U7" i="23"/>
  <c r="C7" i="23" s="1"/>
  <c r="U42" i="21"/>
  <c r="C42" i="21" s="1"/>
  <c r="U14" i="23"/>
  <c r="C14" i="23" s="1"/>
  <c r="U30" i="22"/>
  <c r="C30" i="22" s="1"/>
  <c r="Z13" i="23"/>
  <c r="B13" i="23"/>
  <c r="U30" i="23"/>
  <c r="C30" i="23" s="1"/>
  <c r="Z18" i="22"/>
  <c r="B18" i="22"/>
  <c r="U13" i="22"/>
  <c r="C13" i="22" s="1"/>
  <c r="U37" i="22"/>
  <c r="C37" i="22" s="1"/>
  <c r="U15" i="21"/>
  <c r="C15" i="21" s="1"/>
  <c r="U30" i="21"/>
  <c r="C30" i="21" s="1"/>
  <c r="Z13" i="22"/>
  <c r="B13" i="22"/>
  <c r="B16" i="22"/>
  <c r="Z16" i="22"/>
  <c r="U41" i="21"/>
  <c r="C41" i="21" s="1"/>
  <c r="U10" i="22"/>
  <c r="C10" i="22" s="1"/>
  <c r="U7" i="21"/>
  <c r="C7" i="21" s="1"/>
  <c r="U35" i="21"/>
  <c r="C35" i="21" s="1"/>
  <c r="U23" i="21"/>
  <c r="C23" i="21" s="1"/>
  <c r="U39" i="22"/>
  <c r="C39" i="22" s="1"/>
  <c r="U8" i="22"/>
  <c r="C8" i="22" s="1"/>
  <c r="AC3" i="23"/>
  <c r="AD2" i="23" s="1"/>
  <c r="I6" i="31" s="1"/>
  <c r="U13" i="21"/>
  <c r="C13" i="21" s="1"/>
  <c r="U36" i="23"/>
  <c r="C36" i="23" s="1"/>
  <c r="U21" i="23"/>
  <c r="C21" i="23" s="1"/>
  <c r="U16" i="22"/>
  <c r="C16" i="22" s="1"/>
  <c r="Z12" i="22"/>
  <c r="B12" i="22"/>
  <c r="U16" i="21"/>
  <c r="C16" i="21" s="1"/>
  <c r="U32" i="22"/>
  <c r="C32" i="22" s="1"/>
  <c r="U31" i="23"/>
  <c r="C31" i="23" s="1"/>
  <c r="U33" i="21"/>
  <c r="C33" i="21" s="1"/>
  <c r="U20" i="22"/>
  <c r="C20" i="22" s="1"/>
  <c r="Z14" i="23"/>
  <c r="B14" i="23"/>
  <c r="U26" i="23"/>
  <c r="C26" i="23" s="1"/>
  <c r="U24" i="23"/>
  <c r="C24" i="23" s="1"/>
  <c r="U19" i="22"/>
  <c r="C19" i="22" s="1"/>
  <c r="Z10" i="23"/>
  <c r="B10" i="23"/>
  <c r="U31" i="21"/>
  <c r="C31" i="21" s="1"/>
  <c r="U21" i="22"/>
  <c r="C21" i="22" s="1"/>
  <c r="U27" i="22"/>
  <c r="C27" i="22" s="1"/>
  <c r="U21" i="21"/>
  <c r="C21" i="21" s="1"/>
  <c r="U11" i="21"/>
  <c r="C11" i="21" s="1"/>
  <c r="U25" i="23"/>
  <c r="C25" i="23" s="1"/>
  <c r="U12" i="22"/>
  <c r="C12" i="22" s="1"/>
  <c r="Z19" i="21"/>
  <c r="B19" i="21"/>
  <c r="B16" i="23"/>
  <c r="Z16" i="23"/>
  <c r="U41" i="22"/>
  <c r="C41" i="22" s="1"/>
  <c r="U23" i="23"/>
  <c r="C23" i="23" s="1"/>
  <c r="U18" i="22"/>
  <c r="C18" i="22" s="1"/>
  <c r="AF2" i="21"/>
  <c r="E8" i="31" s="1"/>
  <c r="AC2" i="21"/>
  <c r="E5" i="31" s="1"/>
  <c r="U41" i="23"/>
  <c r="C41" i="23" s="1"/>
  <c r="Z20" i="23"/>
  <c r="B20" i="23"/>
  <c r="Z10" i="21"/>
  <c r="B10" i="21"/>
  <c r="U36" i="22"/>
  <c r="C36" i="22" s="1"/>
  <c r="U36" i="21"/>
  <c r="C36" i="21" s="1"/>
  <c r="Z8" i="21"/>
  <c r="B8" i="21"/>
  <c r="U22" i="21"/>
  <c r="C22" i="21" s="1"/>
  <c r="Z17" i="21"/>
  <c r="B17" i="21"/>
  <c r="Z16" i="21"/>
  <c r="B16" i="21"/>
  <c r="B8" i="23"/>
  <c r="Z8" i="23"/>
  <c r="U35" i="23"/>
  <c r="C35" i="23" s="1"/>
  <c r="U17" i="21"/>
  <c r="C17" i="21" s="1"/>
  <c r="B19" i="23"/>
  <c r="Z19" i="23"/>
  <c r="U9" i="23"/>
  <c r="C9" i="23" s="1"/>
  <c r="U38" i="22"/>
  <c r="C38" i="22" s="1"/>
  <c r="U40" i="23"/>
  <c r="C40" i="23" s="1"/>
  <c r="Z12" i="23"/>
  <c r="B12" i="23"/>
  <c r="B14" i="22"/>
  <c r="Z14" i="22"/>
  <c r="U18" i="21"/>
  <c r="C18" i="21" s="1"/>
  <c r="U9" i="22"/>
  <c r="C9" i="22" s="1"/>
  <c r="H12" i="25" s="1"/>
  <c r="U25" i="21"/>
  <c r="C25" i="21" s="1"/>
  <c r="U11" i="22"/>
  <c r="C11" i="22" s="1"/>
  <c r="U35" i="22"/>
  <c r="C35" i="22" s="1"/>
  <c r="AG2" i="21"/>
  <c r="E9" i="31" s="1"/>
  <c r="U19" i="23"/>
  <c r="C19" i="23" s="1"/>
  <c r="Z20" i="22"/>
  <c r="B20" i="22"/>
  <c r="U22" i="22"/>
  <c r="C22" i="22" s="1"/>
  <c r="U40" i="21"/>
  <c r="C40" i="21" s="1"/>
  <c r="AC3" i="22"/>
  <c r="F5" i="31" s="1"/>
  <c r="U22" i="23"/>
  <c r="C22" i="23" s="1"/>
  <c r="U29" i="22"/>
  <c r="C29" i="22" s="1"/>
  <c r="U40" i="22"/>
  <c r="C40" i="22" s="1"/>
  <c r="U38" i="21"/>
  <c r="C38" i="21" s="1"/>
  <c r="U28" i="21"/>
  <c r="C28" i="21" s="1"/>
  <c r="Z13" i="21"/>
  <c r="B13" i="21"/>
  <c r="U24" i="21"/>
  <c r="C24" i="21" s="1"/>
  <c r="Z19" i="22"/>
  <c r="B19" i="22"/>
  <c r="U27" i="23"/>
  <c r="C27" i="23" s="1"/>
  <c r="U10" i="21"/>
  <c r="C10" i="21" s="1"/>
  <c r="U13" i="23"/>
  <c r="C13" i="23" s="1"/>
  <c r="U32" i="21"/>
  <c r="C32" i="21" s="1"/>
  <c r="U18" i="23"/>
  <c r="C18" i="23" s="1"/>
  <c r="U28" i="23"/>
  <c r="C28" i="23" s="1"/>
  <c r="U39" i="23"/>
  <c r="C39" i="23" s="1"/>
  <c r="U20" i="21"/>
  <c r="C20" i="21" s="1"/>
  <c r="U26" i="21"/>
  <c r="C26" i="21" s="1"/>
  <c r="U12" i="23"/>
  <c r="C12" i="23" s="1"/>
  <c r="U20" i="23"/>
  <c r="C20" i="23" s="1"/>
  <c r="U17" i="22"/>
  <c r="C17" i="22" s="1"/>
  <c r="U29" i="21"/>
  <c r="C29" i="21" s="1"/>
  <c r="AG3" i="12"/>
  <c r="F9" i="30" s="1"/>
  <c r="AC3" i="15"/>
  <c r="H5" i="30" s="1"/>
  <c r="Y14" i="15"/>
  <c r="Z14" i="15" s="1"/>
  <c r="Y16" i="15"/>
  <c r="Z16" i="15" s="1"/>
  <c r="T20" i="15"/>
  <c r="D20" i="15"/>
  <c r="T16" i="15"/>
  <c r="D16" i="15"/>
  <c r="AD2" i="15"/>
  <c r="I6" i="30" s="1"/>
  <c r="Y12" i="15"/>
  <c r="T10" i="15"/>
  <c r="D10" i="15"/>
  <c r="Y20" i="15"/>
  <c r="Y8" i="15"/>
  <c r="T11" i="15"/>
  <c r="D11" i="15"/>
  <c r="T18" i="15"/>
  <c r="D18" i="15"/>
  <c r="Y18" i="15"/>
  <c r="T12" i="15"/>
  <c r="D12" i="15"/>
  <c r="T9" i="15"/>
  <c r="D9" i="15"/>
  <c r="T19" i="15"/>
  <c r="D19" i="15"/>
  <c r="T15" i="15"/>
  <c r="D15" i="15"/>
  <c r="T7" i="15"/>
  <c r="D7" i="15"/>
  <c r="T17" i="15"/>
  <c r="D17" i="15"/>
  <c r="T14" i="15"/>
  <c r="D14" i="15"/>
  <c r="Y10" i="15"/>
  <c r="Y13" i="15"/>
  <c r="Y19" i="15"/>
  <c r="Y17" i="15"/>
  <c r="T8" i="15"/>
  <c r="D8" i="15"/>
  <c r="T8" i="12"/>
  <c r="D8" i="12"/>
  <c r="Y12" i="12"/>
  <c r="D18" i="12"/>
  <c r="T18" i="12"/>
  <c r="Z20" i="12"/>
  <c r="Y16" i="12"/>
  <c r="Y19" i="12"/>
  <c r="Y14" i="12"/>
  <c r="T11" i="12"/>
  <c r="D11" i="12"/>
  <c r="T7" i="12"/>
  <c r="D7" i="12"/>
  <c r="T16" i="12"/>
  <c r="D16" i="12"/>
  <c r="T13" i="12"/>
  <c r="D13" i="12"/>
  <c r="T14" i="12"/>
  <c r="D14" i="12"/>
  <c r="D19" i="12"/>
  <c r="T19" i="12"/>
  <c r="Y13" i="12"/>
  <c r="T20" i="12"/>
  <c r="D20" i="12"/>
  <c r="Y8" i="12"/>
  <c r="Y17" i="12"/>
  <c r="T9" i="12"/>
  <c r="D9" i="12"/>
  <c r="Y10" i="12"/>
  <c r="T10" i="12"/>
  <c r="D10" i="12"/>
  <c r="T12" i="12"/>
  <c r="D12" i="12"/>
  <c r="T17" i="12"/>
  <c r="D17" i="12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D27" i="1"/>
  <c r="N27" i="1"/>
  <c r="O27" i="1"/>
  <c r="D28" i="1"/>
  <c r="N28" i="1"/>
  <c r="O28" i="1"/>
  <c r="D29" i="1"/>
  <c r="N29" i="1"/>
  <c r="O29" i="1"/>
  <c r="D30" i="1"/>
  <c r="N30" i="1"/>
  <c r="O30" i="1"/>
  <c r="D31" i="1"/>
  <c r="N31" i="1"/>
  <c r="O31" i="1"/>
  <c r="D32" i="1"/>
  <c r="N32" i="1"/>
  <c r="O32" i="1"/>
  <c r="D33" i="1"/>
  <c r="N33" i="1"/>
  <c r="O33" i="1"/>
  <c r="D34" i="1"/>
  <c r="N34" i="1"/>
  <c r="O34" i="1"/>
  <c r="D35" i="1"/>
  <c r="N35" i="1"/>
  <c r="O35" i="1"/>
  <c r="D36" i="1"/>
  <c r="N36" i="1"/>
  <c r="O36" i="1"/>
  <c r="D37" i="1"/>
  <c r="N37" i="1"/>
  <c r="O37" i="1"/>
  <c r="D38" i="1"/>
  <c r="N38" i="1"/>
  <c r="O38" i="1"/>
  <c r="D39" i="1"/>
  <c r="N39" i="1"/>
  <c r="O39" i="1"/>
  <c r="D40" i="1"/>
  <c r="N40" i="1"/>
  <c r="O40" i="1"/>
  <c r="D41" i="1"/>
  <c r="N41" i="1"/>
  <c r="O41" i="1"/>
  <c r="D42" i="1"/>
  <c r="N42" i="1"/>
  <c r="O42" i="1"/>
  <c r="AA9" i="23" l="1"/>
  <c r="A9" i="23" s="1"/>
  <c r="E12" i="25"/>
  <c r="F11" i="25"/>
  <c r="AA7" i="22"/>
  <c r="A7" i="22" s="1"/>
  <c r="AD2" i="22"/>
  <c r="G6" i="31" s="1"/>
  <c r="AC2" i="22"/>
  <c r="G5" i="31" s="1"/>
  <c r="AA20" i="21"/>
  <c r="A20" i="21" s="1"/>
  <c r="U37" i="12"/>
  <c r="C37" i="12" s="1"/>
  <c r="AD2" i="12"/>
  <c r="G6" i="30" s="1"/>
  <c r="Z18" i="12"/>
  <c r="AA26" i="21"/>
  <c r="A26" i="21" s="1"/>
  <c r="AA7" i="21"/>
  <c r="A7" i="21" s="1"/>
  <c r="AA23" i="21"/>
  <c r="A23" i="21" s="1"/>
  <c r="AA24" i="21"/>
  <c r="A24" i="21" s="1"/>
  <c r="AA21" i="21"/>
  <c r="A21" i="21" s="1"/>
  <c r="AA15" i="22"/>
  <c r="A15" i="22" s="1"/>
  <c r="AA25" i="22"/>
  <c r="A25" i="22" s="1"/>
  <c r="AA22" i="22"/>
  <c r="A22" i="22" s="1"/>
  <c r="AA24" i="22"/>
  <c r="A24" i="22" s="1"/>
  <c r="AA21" i="22"/>
  <c r="A21" i="22" s="1"/>
  <c r="AA31" i="22"/>
  <c r="A31" i="22" s="1"/>
  <c r="AA23" i="22"/>
  <c r="A23" i="22" s="1"/>
  <c r="AA28" i="22"/>
  <c r="A28" i="22" s="1"/>
  <c r="AA30" i="22"/>
  <c r="A30" i="22" s="1"/>
  <c r="AA15" i="23"/>
  <c r="A15" i="23" s="1"/>
  <c r="AA22" i="23"/>
  <c r="A22" i="23" s="1"/>
  <c r="AA23" i="23"/>
  <c r="A23" i="23" s="1"/>
  <c r="Z23" i="15"/>
  <c r="B23" i="15"/>
  <c r="Z15" i="15"/>
  <c r="B15" i="15"/>
  <c r="Z22" i="15"/>
  <c r="B22" i="15"/>
  <c r="Z30" i="12"/>
  <c r="B30" i="12"/>
  <c r="B28" i="12"/>
  <c r="Z28" i="12"/>
  <c r="B24" i="12"/>
  <c r="Z24" i="12"/>
  <c r="B21" i="12"/>
  <c r="Z21" i="12"/>
  <c r="Z22" i="12"/>
  <c r="B22" i="12"/>
  <c r="Z25" i="12"/>
  <c r="B25" i="12"/>
  <c r="Z7" i="12"/>
  <c r="B7" i="12"/>
  <c r="Z15" i="12"/>
  <c r="B15" i="12"/>
  <c r="Z31" i="12"/>
  <c r="B31" i="12"/>
  <c r="F12" i="25"/>
  <c r="B12" i="25"/>
  <c r="G12" i="25"/>
  <c r="J12" i="25"/>
  <c r="C12" i="25"/>
  <c r="D12" i="25"/>
  <c r="B14" i="15"/>
  <c r="U21" i="12"/>
  <c r="C21" i="12" s="1"/>
  <c r="U42" i="12"/>
  <c r="C42" i="12" s="1"/>
  <c r="AA10" i="23"/>
  <c r="A10" i="23" s="1"/>
  <c r="F38" i="25"/>
  <c r="J10" i="25"/>
  <c r="F37" i="25"/>
  <c r="D11" i="25"/>
  <c r="AA19" i="22"/>
  <c r="A19" i="22" s="1"/>
  <c r="AA13" i="21"/>
  <c r="A13" i="21" s="1"/>
  <c r="U33" i="12"/>
  <c r="C33" i="12" s="1"/>
  <c r="U12" i="12"/>
  <c r="C12" i="12" s="1"/>
  <c r="U38" i="12"/>
  <c r="C38" i="12" s="1"/>
  <c r="U32" i="12"/>
  <c r="C32" i="12" s="1"/>
  <c r="U30" i="12"/>
  <c r="C30" i="12" s="1"/>
  <c r="U23" i="12"/>
  <c r="C23" i="12" s="1"/>
  <c r="AF2" i="22"/>
  <c r="G8" i="31" s="1"/>
  <c r="AE2" i="22"/>
  <c r="G7" i="31" s="1"/>
  <c r="AC2" i="23"/>
  <c r="I5" i="31" s="1"/>
  <c r="H5" i="31"/>
  <c r="AA18" i="23"/>
  <c r="A18" i="23" s="1"/>
  <c r="B18" i="25"/>
  <c r="C7" i="25"/>
  <c r="E7" i="25"/>
  <c r="E23" i="25"/>
  <c r="G7" i="25"/>
  <c r="G33" i="25"/>
  <c r="C31" i="25"/>
  <c r="AA20" i="22"/>
  <c r="A20" i="22" s="1"/>
  <c r="AA14" i="22"/>
  <c r="A14" i="22" s="1"/>
  <c r="AA19" i="23"/>
  <c r="A19" i="23" s="1"/>
  <c r="AA10" i="21"/>
  <c r="A10" i="21" s="1"/>
  <c r="H10" i="25"/>
  <c r="H31" i="25"/>
  <c r="B8" i="25"/>
  <c r="B17" i="25"/>
  <c r="H21" i="25"/>
  <c r="B26" i="25"/>
  <c r="J20" i="25"/>
  <c r="J28" i="25"/>
  <c r="C9" i="25"/>
  <c r="C17" i="25"/>
  <c r="C25" i="25"/>
  <c r="G37" i="25"/>
  <c r="D13" i="25"/>
  <c r="D21" i="25"/>
  <c r="D29" i="25"/>
  <c r="E9" i="25"/>
  <c r="E17" i="25"/>
  <c r="E25" i="25"/>
  <c r="E38" i="25"/>
  <c r="F13" i="25"/>
  <c r="F21" i="25"/>
  <c r="F29" i="25"/>
  <c r="G9" i="25"/>
  <c r="G17" i="25"/>
  <c r="G25" i="25"/>
  <c r="H38" i="25"/>
  <c r="J35" i="25"/>
  <c r="B30" i="25"/>
  <c r="B38" i="25"/>
  <c r="C33" i="25"/>
  <c r="C41" i="25"/>
  <c r="D38" i="25"/>
  <c r="E42" i="25"/>
  <c r="F39" i="25"/>
  <c r="B9" i="25"/>
  <c r="J26" i="25"/>
  <c r="E32" i="25"/>
  <c r="B36" i="25"/>
  <c r="AA17" i="21"/>
  <c r="A17" i="21" s="1"/>
  <c r="AG2" i="23"/>
  <c r="I9" i="31" s="1"/>
  <c r="AE2" i="23"/>
  <c r="I7" i="31" s="1"/>
  <c r="AA16" i="22"/>
  <c r="A16" i="22" s="1"/>
  <c r="H14" i="25"/>
  <c r="H7" i="25"/>
  <c r="H16" i="25"/>
  <c r="B21" i="25"/>
  <c r="H25" i="25"/>
  <c r="E30" i="25"/>
  <c r="J13" i="25"/>
  <c r="J21" i="25"/>
  <c r="D30" i="25"/>
  <c r="C10" i="25"/>
  <c r="C18" i="25"/>
  <c r="C26" i="25"/>
  <c r="H40" i="25"/>
  <c r="D14" i="25"/>
  <c r="D22" i="25"/>
  <c r="G30" i="25"/>
  <c r="E10" i="25"/>
  <c r="E18" i="25"/>
  <c r="E26" i="25"/>
  <c r="H41" i="25"/>
  <c r="F14" i="25"/>
  <c r="F22" i="25"/>
  <c r="D31" i="25"/>
  <c r="G10" i="25"/>
  <c r="G18" i="25"/>
  <c r="G26" i="25"/>
  <c r="H42" i="25"/>
  <c r="J36" i="25"/>
  <c r="B31" i="25"/>
  <c r="B39" i="25"/>
  <c r="C34" i="25"/>
  <c r="C42" i="25"/>
  <c r="D39" i="25"/>
  <c r="F32" i="25"/>
  <c r="F40" i="25"/>
  <c r="H26" i="25"/>
  <c r="AA20" i="23"/>
  <c r="A20" i="23" s="1"/>
  <c r="AA16" i="23"/>
  <c r="A16" i="23" s="1"/>
  <c r="AA18" i="22"/>
  <c r="A18" i="22" s="1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H42" i="26"/>
  <c r="H38" i="26"/>
  <c r="H34" i="26"/>
  <c r="H30" i="26"/>
  <c r="H26" i="26"/>
  <c r="H22" i="26"/>
  <c r="H18" i="26"/>
  <c r="H14" i="26"/>
  <c r="H10" i="26"/>
  <c r="G42" i="26"/>
  <c r="G38" i="26"/>
  <c r="G34" i="26"/>
  <c r="G30" i="26"/>
  <c r="G26" i="26"/>
  <c r="G22" i="26"/>
  <c r="G18" i="26"/>
  <c r="G14" i="26"/>
  <c r="G10" i="26"/>
  <c r="H41" i="26"/>
  <c r="H37" i="26"/>
  <c r="H33" i="26"/>
  <c r="H29" i="26"/>
  <c r="H25" i="26"/>
  <c r="H21" i="26"/>
  <c r="H17" i="26"/>
  <c r="H13" i="26"/>
  <c r="H9" i="26"/>
  <c r="G41" i="26"/>
  <c r="G37" i="26"/>
  <c r="G33" i="26"/>
  <c r="G29" i="26"/>
  <c r="G25" i="26"/>
  <c r="G21" i="26"/>
  <c r="G17" i="26"/>
  <c r="G13" i="26"/>
  <c r="G9" i="26"/>
  <c r="H40" i="26"/>
  <c r="H36" i="26"/>
  <c r="H32" i="26"/>
  <c r="H28" i="26"/>
  <c r="H24" i="26"/>
  <c r="H20" i="26"/>
  <c r="H16" i="26"/>
  <c r="H12" i="26"/>
  <c r="H8" i="26"/>
  <c r="H39" i="26"/>
  <c r="H35" i="26"/>
  <c r="H31" i="26"/>
  <c r="H27" i="26"/>
  <c r="H23" i="26"/>
  <c r="H19" i="26"/>
  <c r="H15" i="26"/>
  <c r="H11" i="26"/>
  <c r="H7" i="26"/>
  <c r="G36" i="26"/>
  <c r="G20" i="26"/>
  <c r="G35" i="26"/>
  <c r="G19" i="26"/>
  <c r="G32" i="26"/>
  <c r="G16" i="26"/>
  <c r="G31" i="26"/>
  <c r="G15" i="26"/>
  <c r="G28" i="26"/>
  <c r="G12" i="26"/>
  <c r="G27" i="26"/>
  <c r="G11" i="26"/>
  <c r="G40" i="26"/>
  <c r="G24" i="26"/>
  <c r="G8" i="26"/>
  <c r="G39" i="26"/>
  <c r="G23" i="26"/>
  <c r="G7" i="26"/>
  <c r="AF2" i="23"/>
  <c r="I8" i="31" s="1"/>
  <c r="B7" i="25"/>
  <c r="H11" i="25"/>
  <c r="B16" i="25"/>
  <c r="H20" i="25"/>
  <c r="B25" i="25"/>
  <c r="H29" i="25"/>
  <c r="G40" i="25"/>
  <c r="J14" i="25"/>
  <c r="J22" i="25"/>
  <c r="G31" i="25"/>
  <c r="C11" i="25"/>
  <c r="C19" i="25"/>
  <c r="C27" i="25"/>
  <c r="D7" i="25"/>
  <c r="D15" i="25"/>
  <c r="D23" i="25"/>
  <c r="G32" i="25"/>
  <c r="E11" i="25"/>
  <c r="E19" i="25"/>
  <c r="E27" i="25"/>
  <c r="F7" i="25"/>
  <c r="F15" i="25"/>
  <c r="F23" i="25"/>
  <c r="E33" i="25"/>
  <c r="G11" i="25"/>
  <c r="G19" i="25"/>
  <c r="G27" i="25"/>
  <c r="J29" i="25"/>
  <c r="J37" i="25"/>
  <c r="B32" i="25"/>
  <c r="B40" i="25"/>
  <c r="C35" i="25"/>
  <c r="D32" i="25"/>
  <c r="D40" i="25"/>
  <c r="F33" i="25"/>
  <c r="F41" i="25"/>
  <c r="H13" i="25"/>
  <c r="C15" i="25"/>
  <c r="D27" i="25"/>
  <c r="H32" i="25"/>
  <c r="C39" i="25"/>
  <c r="AG2" i="22"/>
  <c r="G9" i="31" s="1"/>
  <c r="AA10" i="22"/>
  <c r="A10" i="22" s="1"/>
  <c r="AA14" i="23"/>
  <c r="A14" i="23" s="1"/>
  <c r="AA12" i="22"/>
  <c r="A12" i="22" s="1"/>
  <c r="B11" i="25"/>
  <c r="H15" i="25"/>
  <c r="B20" i="25"/>
  <c r="H24" i="25"/>
  <c r="B29" i="25"/>
  <c r="G39" i="25"/>
  <c r="J7" i="25"/>
  <c r="J15" i="25"/>
  <c r="J23" i="25"/>
  <c r="E34" i="25"/>
  <c r="C20" i="25"/>
  <c r="C28" i="25"/>
  <c r="D8" i="25"/>
  <c r="D16" i="25"/>
  <c r="D24" i="25"/>
  <c r="E35" i="25"/>
  <c r="E20" i="25"/>
  <c r="E28" i="25"/>
  <c r="F8" i="25"/>
  <c r="F16" i="25"/>
  <c r="F24" i="25"/>
  <c r="H35" i="25"/>
  <c r="G20" i="25"/>
  <c r="G28" i="25"/>
  <c r="J30" i="25"/>
  <c r="J38" i="25"/>
  <c r="B33" i="25"/>
  <c r="B41" i="25"/>
  <c r="C36" i="25"/>
  <c r="D33" i="25"/>
  <c r="D41" i="25"/>
  <c r="F34" i="25"/>
  <c r="F42" i="25"/>
  <c r="AA13" i="23"/>
  <c r="A13" i="23" s="1"/>
  <c r="B23" i="25"/>
  <c r="C23" i="25"/>
  <c r="E15" i="25"/>
  <c r="F19" i="25"/>
  <c r="G15" i="25"/>
  <c r="E40" i="25"/>
  <c r="AA12" i="23"/>
  <c r="A12" i="23" s="1"/>
  <c r="AA8" i="23"/>
  <c r="A8" i="23" s="1"/>
  <c r="AA8" i="21"/>
  <c r="A8" i="21" s="1"/>
  <c r="AA13" i="22"/>
  <c r="A13" i="22" s="1"/>
  <c r="AA17" i="23"/>
  <c r="A17" i="23" s="1"/>
  <c r="AA12" i="21"/>
  <c r="A12" i="21" s="1"/>
  <c r="AA18" i="21"/>
  <c r="A18" i="21" s="1"/>
  <c r="AA14" i="21"/>
  <c r="A14" i="21" s="1"/>
  <c r="H18" i="25"/>
  <c r="B15" i="25"/>
  <c r="H19" i="25"/>
  <c r="B24" i="25"/>
  <c r="H28" i="25"/>
  <c r="E37" i="25"/>
  <c r="B10" i="25"/>
  <c r="J8" i="25"/>
  <c r="J16" i="25"/>
  <c r="J24" i="25"/>
  <c r="H36" i="25"/>
  <c r="C13" i="25"/>
  <c r="C21" i="25"/>
  <c r="C29" i="25"/>
  <c r="D9" i="25"/>
  <c r="D17" i="25"/>
  <c r="D25" i="25"/>
  <c r="H37" i="25"/>
  <c r="E13" i="25"/>
  <c r="E21" i="25"/>
  <c r="E29" i="25"/>
  <c r="F9" i="25"/>
  <c r="F17" i="25"/>
  <c r="F25" i="25"/>
  <c r="G38" i="25"/>
  <c r="G13" i="25"/>
  <c r="G21" i="25"/>
  <c r="G29" i="25"/>
  <c r="J31" i="25"/>
  <c r="J39" i="25"/>
  <c r="B34" i="25"/>
  <c r="B42" i="25"/>
  <c r="C37" i="25"/>
  <c r="D34" i="25"/>
  <c r="D42" i="25"/>
  <c r="F35" i="25"/>
  <c r="G34" i="25"/>
  <c r="J18" i="25"/>
  <c r="D19" i="25"/>
  <c r="J41" i="25"/>
  <c r="AA8" i="22"/>
  <c r="A8" i="22" s="1"/>
  <c r="AA19" i="21"/>
  <c r="A19" i="21" s="1"/>
  <c r="H22" i="25"/>
  <c r="B19" i="25"/>
  <c r="H23" i="25"/>
  <c r="B28" i="25"/>
  <c r="G36" i="25"/>
  <c r="H9" i="25"/>
  <c r="B14" i="25"/>
  <c r="J9" i="25"/>
  <c r="J17" i="25"/>
  <c r="J25" i="25"/>
  <c r="H39" i="25"/>
  <c r="C14" i="25"/>
  <c r="C22" i="25"/>
  <c r="F30" i="25"/>
  <c r="D10" i="25"/>
  <c r="D18" i="25"/>
  <c r="D26" i="25"/>
  <c r="G41" i="25"/>
  <c r="E14" i="25"/>
  <c r="E22" i="25"/>
  <c r="H30" i="25"/>
  <c r="F10" i="25"/>
  <c r="F18" i="25"/>
  <c r="F26" i="25"/>
  <c r="G42" i="25"/>
  <c r="G14" i="25"/>
  <c r="G22" i="25"/>
  <c r="E31" i="25"/>
  <c r="J32" i="25"/>
  <c r="J40" i="25"/>
  <c r="B35" i="25"/>
  <c r="C30" i="25"/>
  <c r="C38" i="25"/>
  <c r="D35" i="25"/>
  <c r="E39" i="25"/>
  <c r="F36" i="25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C42" i="24"/>
  <c r="C41" i="24"/>
  <c r="C40" i="24"/>
  <c r="C39" i="24"/>
  <c r="C38" i="24"/>
  <c r="C37" i="24"/>
  <c r="C36" i="24"/>
  <c r="C35" i="24"/>
  <c r="C34" i="24"/>
  <c r="C33" i="24"/>
  <c r="C32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B42" i="24"/>
  <c r="B38" i="24"/>
  <c r="B34" i="24"/>
  <c r="H30" i="24"/>
  <c r="B28" i="24"/>
  <c r="C25" i="24"/>
  <c r="H22" i="24"/>
  <c r="B20" i="24"/>
  <c r="B18" i="24"/>
  <c r="B16" i="24"/>
  <c r="B14" i="24"/>
  <c r="B12" i="24"/>
  <c r="B10" i="24"/>
  <c r="G8" i="24"/>
  <c r="E7" i="24"/>
  <c r="H41" i="24"/>
  <c r="H37" i="24"/>
  <c r="H33" i="24"/>
  <c r="C30" i="24"/>
  <c r="H27" i="24"/>
  <c r="B25" i="24"/>
  <c r="C22" i="24"/>
  <c r="H19" i="24"/>
  <c r="H17" i="24"/>
  <c r="H15" i="24"/>
  <c r="H13" i="24"/>
  <c r="H11" i="24"/>
  <c r="H9" i="24"/>
  <c r="F8" i="24"/>
  <c r="C7" i="24"/>
  <c r="B41" i="24"/>
  <c r="B37" i="24"/>
  <c r="B33" i="24"/>
  <c r="B30" i="24"/>
  <c r="C27" i="24"/>
  <c r="H24" i="24"/>
  <c r="B22" i="24"/>
  <c r="E19" i="24"/>
  <c r="E17" i="24"/>
  <c r="E15" i="24"/>
  <c r="E13" i="24"/>
  <c r="E11" i="24"/>
  <c r="G9" i="24"/>
  <c r="E8" i="24"/>
  <c r="B7" i="24"/>
  <c r="H40" i="24"/>
  <c r="H36" i="24"/>
  <c r="H32" i="24"/>
  <c r="H29" i="24"/>
  <c r="B27" i="24"/>
  <c r="C24" i="24"/>
  <c r="H21" i="24"/>
  <c r="C19" i="24"/>
  <c r="C17" i="24"/>
  <c r="C15" i="24"/>
  <c r="C13" i="24"/>
  <c r="C11" i="24"/>
  <c r="F9" i="24"/>
  <c r="C8" i="24"/>
  <c r="B40" i="24"/>
  <c r="B36" i="24"/>
  <c r="B32" i="24"/>
  <c r="C29" i="24"/>
  <c r="H26" i="24"/>
  <c r="B24" i="24"/>
  <c r="C21" i="24"/>
  <c r="B19" i="24"/>
  <c r="B17" i="24"/>
  <c r="B15" i="24"/>
  <c r="B13" i="24"/>
  <c r="B11" i="24"/>
  <c r="E9" i="24"/>
  <c r="B8" i="24"/>
  <c r="H39" i="24"/>
  <c r="H35" i="24"/>
  <c r="H31" i="24"/>
  <c r="B29" i="24"/>
  <c r="C26" i="24"/>
  <c r="H23" i="24"/>
  <c r="B21" i="24"/>
  <c r="H18" i="24"/>
  <c r="H16" i="24"/>
  <c r="H14" i="24"/>
  <c r="H12" i="24"/>
  <c r="H10" i="24"/>
  <c r="C9" i="24"/>
  <c r="H7" i="24"/>
  <c r="B39" i="24"/>
  <c r="B35" i="24"/>
  <c r="C31" i="24"/>
  <c r="H28" i="24"/>
  <c r="B26" i="24"/>
  <c r="C23" i="24"/>
  <c r="H20" i="24"/>
  <c r="E18" i="24"/>
  <c r="E16" i="24"/>
  <c r="E14" i="24"/>
  <c r="E12" i="24"/>
  <c r="E10" i="24"/>
  <c r="B9" i="24"/>
  <c r="G7" i="24"/>
  <c r="B23" i="24"/>
  <c r="F7" i="24"/>
  <c r="C20" i="24"/>
  <c r="H42" i="24"/>
  <c r="C18" i="24"/>
  <c r="H38" i="24"/>
  <c r="C16" i="24"/>
  <c r="H34" i="24"/>
  <c r="C14" i="24"/>
  <c r="B31" i="24"/>
  <c r="C12" i="24"/>
  <c r="C28" i="24"/>
  <c r="C10" i="24"/>
  <c r="H25" i="24"/>
  <c r="H8" i="24"/>
  <c r="H27" i="25"/>
  <c r="F27" i="25"/>
  <c r="G23" i="25"/>
  <c r="J33" i="25"/>
  <c r="D36" i="25"/>
  <c r="AA16" i="21"/>
  <c r="A16" i="21" s="1"/>
  <c r="AA17" i="22"/>
  <c r="A17" i="22" s="1"/>
  <c r="F31" i="25"/>
  <c r="B27" i="25"/>
  <c r="H33" i="25"/>
  <c r="H8" i="25"/>
  <c r="B13" i="25"/>
  <c r="H17" i="25"/>
  <c r="B22" i="25"/>
  <c r="J11" i="25"/>
  <c r="J19" i="25"/>
  <c r="J27" i="25"/>
  <c r="C8" i="25"/>
  <c r="C16" i="25"/>
  <c r="C24" i="25"/>
  <c r="H34" i="25"/>
  <c r="D20" i="25"/>
  <c r="D28" i="25"/>
  <c r="E8" i="25"/>
  <c r="E16" i="25"/>
  <c r="E24" i="25"/>
  <c r="G35" i="25"/>
  <c r="F20" i="25"/>
  <c r="F28" i="25"/>
  <c r="G8" i="25"/>
  <c r="G16" i="25"/>
  <c r="G24" i="25"/>
  <c r="E36" i="25"/>
  <c r="J34" i="25"/>
  <c r="J42" i="25"/>
  <c r="B37" i="25"/>
  <c r="C32" i="25"/>
  <c r="C40" i="25"/>
  <c r="D37" i="25"/>
  <c r="E41" i="25"/>
  <c r="AC2" i="12"/>
  <c r="G5" i="30" s="1"/>
  <c r="AG2" i="12"/>
  <c r="G9" i="30" s="1"/>
  <c r="AF2" i="12"/>
  <c r="G8" i="30" s="1"/>
  <c r="AC2" i="15"/>
  <c r="I5" i="30" s="1"/>
  <c r="AF2" i="15"/>
  <c r="I8" i="30" s="1"/>
  <c r="U26" i="15"/>
  <c r="C26" i="15" s="1"/>
  <c r="U24" i="15"/>
  <c r="C24" i="15" s="1"/>
  <c r="B16" i="15"/>
  <c r="U38" i="15"/>
  <c r="C38" i="15" s="1"/>
  <c r="U17" i="15"/>
  <c r="C17" i="15" s="1"/>
  <c r="U18" i="15"/>
  <c r="C18" i="15" s="1"/>
  <c r="U42" i="15"/>
  <c r="C42" i="15" s="1"/>
  <c r="Z17" i="15"/>
  <c r="B17" i="15"/>
  <c r="U14" i="15"/>
  <c r="C14" i="15" s="1"/>
  <c r="U9" i="15"/>
  <c r="C9" i="15" s="1"/>
  <c r="U37" i="15"/>
  <c r="C37" i="15" s="1"/>
  <c r="Z20" i="15"/>
  <c r="B20" i="15"/>
  <c r="U30" i="15"/>
  <c r="C30" i="15" s="1"/>
  <c r="U10" i="15"/>
  <c r="C10" i="15" s="1"/>
  <c r="U16" i="15"/>
  <c r="C16" i="15" s="1"/>
  <c r="U12" i="15"/>
  <c r="C12" i="15" s="1"/>
  <c r="U35" i="15"/>
  <c r="C35" i="15" s="1"/>
  <c r="U20" i="15"/>
  <c r="C20" i="15" s="1"/>
  <c r="U32" i="15"/>
  <c r="C32" i="15" s="1"/>
  <c r="U28" i="15"/>
  <c r="C28" i="15" s="1"/>
  <c r="U29" i="15"/>
  <c r="C29" i="15" s="1"/>
  <c r="U34" i="15"/>
  <c r="C34" i="15" s="1"/>
  <c r="U25" i="15"/>
  <c r="C25" i="15" s="1"/>
  <c r="Z12" i="15"/>
  <c r="B12" i="15"/>
  <c r="U41" i="15"/>
  <c r="C41" i="15" s="1"/>
  <c r="U31" i="15"/>
  <c r="C31" i="15" s="1"/>
  <c r="Z13" i="15"/>
  <c r="B13" i="15"/>
  <c r="U19" i="15"/>
  <c r="C19" i="15" s="1"/>
  <c r="Z18" i="15"/>
  <c r="B18" i="15"/>
  <c r="AG2" i="15"/>
  <c r="I9" i="30" s="1"/>
  <c r="U36" i="15"/>
  <c r="C36" i="15" s="1"/>
  <c r="U27" i="15"/>
  <c r="C27" i="15" s="1"/>
  <c r="Z10" i="15"/>
  <c r="B10" i="15"/>
  <c r="U13" i="15"/>
  <c r="C13" i="15" s="1"/>
  <c r="U33" i="15"/>
  <c r="C33" i="15" s="1"/>
  <c r="U11" i="15"/>
  <c r="C11" i="15" s="1"/>
  <c r="AE2" i="15"/>
  <c r="I7" i="30" s="1"/>
  <c r="U40" i="15"/>
  <c r="C40" i="15" s="1"/>
  <c r="Z19" i="15"/>
  <c r="B19" i="15"/>
  <c r="U15" i="15"/>
  <c r="C15" i="15" s="1"/>
  <c r="U23" i="15"/>
  <c r="C23" i="15" s="1"/>
  <c r="U8" i="15"/>
  <c r="C8" i="15" s="1"/>
  <c r="U7" i="15"/>
  <c r="C7" i="15" s="1"/>
  <c r="U39" i="15"/>
  <c r="C39" i="15" s="1"/>
  <c r="Z8" i="15"/>
  <c r="B8" i="15"/>
  <c r="U21" i="15"/>
  <c r="C21" i="15" s="1"/>
  <c r="U22" i="15"/>
  <c r="C22" i="15" s="1"/>
  <c r="Z17" i="12"/>
  <c r="B17" i="12"/>
  <c r="U29" i="12"/>
  <c r="C29" i="12" s="1"/>
  <c r="Z8" i="12"/>
  <c r="B8" i="12"/>
  <c r="U19" i="12"/>
  <c r="C19" i="12" s="1"/>
  <c r="U35" i="12"/>
  <c r="C35" i="12" s="1"/>
  <c r="U22" i="12"/>
  <c r="C22" i="12" s="1"/>
  <c r="B12" i="12"/>
  <c r="Z12" i="12"/>
  <c r="AA18" i="12" s="1"/>
  <c r="A18" i="12" s="1"/>
  <c r="U10" i="12"/>
  <c r="C10" i="12" s="1"/>
  <c r="U20" i="12"/>
  <c r="C20" i="12" s="1"/>
  <c r="U15" i="12"/>
  <c r="C15" i="12" s="1"/>
  <c r="U14" i="12"/>
  <c r="C14" i="12" s="1"/>
  <c r="U7" i="12"/>
  <c r="C7" i="12" s="1"/>
  <c r="U25" i="12"/>
  <c r="C25" i="12" s="1"/>
  <c r="U24" i="12"/>
  <c r="C24" i="12" s="1"/>
  <c r="U41" i="12"/>
  <c r="C41" i="12" s="1"/>
  <c r="U28" i="12"/>
  <c r="C28" i="12" s="1"/>
  <c r="Z10" i="12"/>
  <c r="B10" i="12"/>
  <c r="U27" i="12"/>
  <c r="C27" i="12" s="1"/>
  <c r="U40" i="12"/>
  <c r="C40" i="12" s="1"/>
  <c r="U31" i="12"/>
  <c r="C31" i="12" s="1"/>
  <c r="U17" i="12"/>
  <c r="C17" i="12" s="1"/>
  <c r="U36" i="12"/>
  <c r="C36" i="12" s="1"/>
  <c r="U26" i="12"/>
  <c r="C26" i="12" s="1"/>
  <c r="U34" i="12"/>
  <c r="C34" i="12" s="1"/>
  <c r="U13" i="12"/>
  <c r="C13" i="12" s="1"/>
  <c r="Z14" i="12"/>
  <c r="B14" i="12"/>
  <c r="U8" i="12"/>
  <c r="C8" i="12" s="1"/>
  <c r="Z13" i="12"/>
  <c r="B13" i="12"/>
  <c r="U11" i="12"/>
  <c r="C11" i="12" s="1"/>
  <c r="Z19" i="12"/>
  <c r="B19" i="12"/>
  <c r="U18" i="12"/>
  <c r="C18" i="12" s="1"/>
  <c r="U9" i="12"/>
  <c r="C9" i="12" s="1"/>
  <c r="AE2" i="12"/>
  <c r="G7" i="30" s="1"/>
  <c r="U16" i="12"/>
  <c r="C16" i="12" s="1"/>
  <c r="U39" i="12"/>
  <c r="C39" i="12" s="1"/>
  <c r="Z16" i="12"/>
  <c r="B16" i="12"/>
  <c r="P40" i="1"/>
  <c r="P32" i="1"/>
  <c r="P7" i="1"/>
  <c r="Q31" i="1"/>
  <c r="P18" i="1"/>
  <c r="AG18" i="1" s="1"/>
  <c r="Q35" i="1"/>
  <c r="P14" i="1"/>
  <c r="AC14" i="1" s="1"/>
  <c r="Q16" i="1"/>
  <c r="W16" i="1" s="1"/>
  <c r="P8" i="1"/>
  <c r="AD8" i="1" s="1"/>
  <c r="P24" i="1"/>
  <c r="V24" i="1" s="1"/>
  <c r="P33" i="1"/>
  <c r="P20" i="1"/>
  <c r="Q12" i="1"/>
  <c r="W12" i="1" s="1"/>
  <c r="P35" i="1"/>
  <c r="Q22" i="1"/>
  <c r="P27" i="1"/>
  <c r="P34" i="1"/>
  <c r="Q29" i="1"/>
  <c r="Q26" i="1"/>
  <c r="W26" i="1" s="1"/>
  <c r="Q39" i="1"/>
  <c r="P28" i="1"/>
  <c r="Q23" i="1"/>
  <c r="W23" i="1" s="1"/>
  <c r="P10" i="1"/>
  <c r="AF10" i="1" s="1"/>
  <c r="P42" i="1"/>
  <c r="P39" i="1"/>
  <c r="P12" i="1"/>
  <c r="Q10" i="1"/>
  <c r="W10" i="1" s="1"/>
  <c r="Q19" i="1"/>
  <c r="W19" i="1" s="1"/>
  <c r="Q36" i="1"/>
  <c r="P31" i="1"/>
  <c r="Q24" i="1"/>
  <c r="W24" i="1" s="1"/>
  <c r="Q15" i="1"/>
  <c r="P22" i="1"/>
  <c r="AD22" i="1" s="1"/>
  <c r="Q20" i="1"/>
  <c r="W20" i="1" s="1"/>
  <c r="Q11" i="1"/>
  <c r="P30" i="1"/>
  <c r="Q27" i="1"/>
  <c r="Q18" i="1"/>
  <c r="W18" i="1" s="1"/>
  <c r="P16" i="1"/>
  <c r="AE16" i="1" s="1"/>
  <c r="Q14" i="1"/>
  <c r="W14" i="1" s="1"/>
  <c r="Q8" i="1"/>
  <c r="W8" i="1" s="1"/>
  <c r="P37" i="1"/>
  <c r="P36" i="1"/>
  <c r="Q32" i="1"/>
  <c r="P26" i="1"/>
  <c r="V26" i="1" s="1"/>
  <c r="Q40" i="1"/>
  <c r="P38" i="1"/>
  <c r="P25" i="1"/>
  <c r="P17" i="1"/>
  <c r="AF17" i="1" s="1"/>
  <c r="P9" i="1"/>
  <c r="AE9" i="1" s="1"/>
  <c r="P41" i="1"/>
  <c r="Q30" i="1"/>
  <c r="Q28" i="1"/>
  <c r="P21" i="1"/>
  <c r="P13" i="1"/>
  <c r="Q37" i="1"/>
  <c r="P29" i="1"/>
  <c r="P23" i="1"/>
  <c r="P19" i="1"/>
  <c r="P15" i="1"/>
  <c r="AD15" i="1" s="1"/>
  <c r="P11" i="1"/>
  <c r="AG11" i="1" s="1"/>
  <c r="Q42" i="1"/>
  <c r="Q34" i="1"/>
  <c r="Q7" i="1"/>
  <c r="W7" i="1" s="1"/>
  <c r="Q33" i="1"/>
  <c r="Q25" i="1"/>
  <c r="Q21" i="1"/>
  <c r="W21" i="1" s="1"/>
  <c r="Q17" i="1"/>
  <c r="W17" i="1" s="1"/>
  <c r="Q13" i="1"/>
  <c r="W13" i="1" s="1"/>
  <c r="Q9" i="1"/>
  <c r="Q41" i="1"/>
  <c r="Q38" i="1"/>
  <c r="AA9" i="15" l="1"/>
  <c r="A9" i="15" s="1"/>
  <c r="AA7" i="12"/>
  <c r="A7" i="12" s="1"/>
  <c r="V7" i="1"/>
  <c r="AC7" i="1"/>
  <c r="AF23" i="1"/>
  <c r="V23" i="1"/>
  <c r="AC21" i="1"/>
  <c r="V21" i="1"/>
  <c r="AA22" i="15"/>
  <c r="A22" i="15" s="1"/>
  <c r="AA15" i="15"/>
  <c r="A15" i="15" s="1"/>
  <c r="AA23" i="15"/>
  <c r="A23" i="15" s="1"/>
  <c r="AA15" i="12"/>
  <c r="A15" i="12" s="1"/>
  <c r="AA24" i="12"/>
  <c r="A24" i="12" s="1"/>
  <c r="AA23" i="12"/>
  <c r="A23" i="12" s="1"/>
  <c r="AA25" i="12"/>
  <c r="A25" i="12" s="1"/>
  <c r="AA28" i="12"/>
  <c r="A28" i="12" s="1"/>
  <c r="AA31" i="12"/>
  <c r="A31" i="12" s="1"/>
  <c r="AA22" i="12"/>
  <c r="A22" i="12" s="1"/>
  <c r="AA21" i="12"/>
  <c r="A21" i="12" s="1"/>
  <c r="AA30" i="12"/>
  <c r="A30" i="12" s="1"/>
  <c r="AA19" i="12"/>
  <c r="A19" i="12" s="1"/>
  <c r="J38" i="27"/>
  <c r="J30" i="27"/>
  <c r="H35" i="27"/>
  <c r="F39" i="27"/>
  <c r="F31" i="27"/>
  <c r="E36" i="27"/>
  <c r="D41" i="27"/>
  <c r="D33" i="27"/>
  <c r="B35" i="27"/>
  <c r="G33" i="27"/>
  <c r="F29" i="27"/>
  <c r="F21" i="27"/>
  <c r="F13" i="27"/>
  <c r="G36" i="27"/>
  <c r="E24" i="27"/>
  <c r="E16" i="27"/>
  <c r="E8" i="27"/>
  <c r="D27" i="27"/>
  <c r="D19" i="27"/>
  <c r="D11" i="27"/>
  <c r="D30" i="27"/>
  <c r="C22" i="27"/>
  <c r="C14" i="27"/>
  <c r="C39" i="27"/>
  <c r="B25" i="27"/>
  <c r="B17" i="27"/>
  <c r="B9" i="27"/>
  <c r="J27" i="27"/>
  <c r="J19" i="27"/>
  <c r="J11" i="27"/>
  <c r="H14" i="27"/>
  <c r="C34" i="27"/>
  <c r="G21" i="27"/>
  <c r="H12" i="27"/>
  <c r="G16" i="27"/>
  <c r="G23" i="27"/>
  <c r="J37" i="27"/>
  <c r="H42" i="27"/>
  <c r="H34" i="27"/>
  <c r="F38" i="27"/>
  <c r="F30" i="27"/>
  <c r="E35" i="27"/>
  <c r="D40" i="27"/>
  <c r="B42" i="27"/>
  <c r="B34" i="27"/>
  <c r="D31" i="27"/>
  <c r="F28" i="27"/>
  <c r="F20" i="27"/>
  <c r="F12" i="27"/>
  <c r="H32" i="27"/>
  <c r="E23" i="27"/>
  <c r="E15" i="27"/>
  <c r="E7" i="27"/>
  <c r="D26" i="27"/>
  <c r="D18" i="27"/>
  <c r="D10" i="27"/>
  <c r="C29" i="27"/>
  <c r="C21" i="27"/>
  <c r="C13" i="27"/>
  <c r="C35" i="27"/>
  <c r="B24" i="27"/>
  <c r="B16" i="27"/>
  <c r="B8" i="27"/>
  <c r="J26" i="27"/>
  <c r="J18" i="27"/>
  <c r="J10" i="27"/>
  <c r="H10" i="27"/>
  <c r="H25" i="27"/>
  <c r="G17" i="27"/>
  <c r="H8" i="27"/>
  <c r="G15" i="27"/>
  <c r="G7" i="27"/>
  <c r="J36" i="27"/>
  <c r="H41" i="27"/>
  <c r="H33" i="27"/>
  <c r="F37" i="27"/>
  <c r="E42" i="27"/>
  <c r="E34" i="27"/>
  <c r="D39" i="27"/>
  <c r="B41" i="27"/>
  <c r="B33" i="27"/>
  <c r="G29" i="27"/>
  <c r="F27" i="27"/>
  <c r="F19" i="27"/>
  <c r="F11" i="27"/>
  <c r="H30" i="27"/>
  <c r="E22" i="27"/>
  <c r="E14" i="27"/>
  <c r="C40" i="27"/>
  <c r="D25" i="27"/>
  <c r="D17" i="27"/>
  <c r="D9" i="27"/>
  <c r="C28" i="27"/>
  <c r="C20" i="27"/>
  <c r="C12" i="27"/>
  <c r="C32" i="27"/>
  <c r="B23" i="27"/>
  <c r="B15" i="27"/>
  <c r="B7" i="27"/>
  <c r="J25" i="27"/>
  <c r="J17" i="27"/>
  <c r="J9" i="27"/>
  <c r="C38" i="27"/>
  <c r="H21" i="27"/>
  <c r="G13" i="27"/>
  <c r="H27" i="27"/>
  <c r="H28" i="27"/>
  <c r="G20" i="27"/>
  <c r="J35" i="27"/>
  <c r="H40" i="27"/>
  <c r="G42" i="27"/>
  <c r="F36" i="27"/>
  <c r="E41" i="27"/>
  <c r="E33" i="27"/>
  <c r="D38" i="27"/>
  <c r="B40" i="27"/>
  <c r="B32" i="27"/>
  <c r="G28" i="27"/>
  <c r="F26" i="27"/>
  <c r="F18" i="27"/>
  <c r="F10" i="27"/>
  <c r="E29" i="27"/>
  <c r="E21" i="27"/>
  <c r="E13" i="27"/>
  <c r="C36" i="27"/>
  <c r="D24" i="27"/>
  <c r="D16" i="27"/>
  <c r="D8" i="27"/>
  <c r="C27" i="27"/>
  <c r="C19" i="27"/>
  <c r="C11" i="27"/>
  <c r="C30" i="27"/>
  <c r="B22" i="27"/>
  <c r="B14" i="27"/>
  <c r="G38" i="27"/>
  <c r="J24" i="27"/>
  <c r="J16" i="27"/>
  <c r="J8" i="27"/>
  <c r="G26" i="27"/>
  <c r="H17" i="27"/>
  <c r="G9" i="27"/>
  <c r="H23" i="27"/>
  <c r="G12" i="27"/>
  <c r="G19" i="27"/>
  <c r="J42" i="27"/>
  <c r="J34" i="27"/>
  <c r="H39" i="27"/>
  <c r="G41" i="27"/>
  <c r="F35" i="27"/>
  <c r="E40" i="27"/>
  <c r="E32" i="27"/>
  <c r="D37" i="27"/>
  <c r="B39" i="27"/>
  <c r="B31" i="27"/>
  <c r="C41" i="27"/>
  <c r="F25" i="27"/>
  <c r="F17" i="27"/>
  <c r="F9" i="27"/>
  <c r="E28" i="27"/>
  <c r="E20" i="27"/>
  <c r="E12" i="27"/>
  <c r="G32" i="27"/>
  <c r="D23" i="27"/>
  <c r="D15" i="27"/>
  <c r="D7" i="27"/>
  <c r="C26" i="27"/>
  <c r="C18" i="27"/>
  <c r="C10" i="27"/>
  <c r="B29" i="27"/>
  <c r="B21" i="27"/>
  <c r="B13" i="27"/>
  <c r="G34" i="27"/>
  <c r="J23" i="27"/>
  <c r="J15" i="27"/>
  <c r="J7" i="27"/>
  <c r="G22" i="27"/>
  <c r="H13" i="27"/>
  <c r="H29" i="27"/>
  <c r="H19" i="27"/>
  <c r="G27" i="27"/>
  <c r="J41" i="27"/>
  <c r="J33" i="27"/>
  <c r="H38" i="27"/>
  <c r="F42" i="27"/>
  <c r="F34" i="27"/>
  <c r="E39" i="27"/>
  <c r="E31" i="27"/>
  <c r="D36" i="27"/>
  <c r="B38" i="27"/>
  <c r="B30" i="27"/>
  <c r="C37" i="27"/>
  <c r="F24" i="27"/>
  <c r="F16" i="27"/>
  <c r="F8" i="27"/>
  <c r="E27" i="27"/>
  <c r="E19" i="27"/>
  <c r="E11" i="27"/>
  <c r="G30" i="27"/>
  <c r="D22" i="27"/>
  <c r="D14" i="27"/>
  <c r="G39" i="27"/>
  <c r="C25" i="27"/>
  <c r="C17" i="27"/>
  <c r="C9" i="27"/>
  <c r="B28" i="27"/>
  <c r="B20" i="27"/>
  <c r="B12" i="27"/>
  <c r="H31" i="27"/>
  <c r="J22" i="27"/>
  <c r="J14" i="27"/>
  <c r="H26" i="27"/>
  <c r="G18" i="27"/>
  <c r="H9" i="27"/>
  <c r="H24" i="27"/>
  <c r="H15" i="27"/>
  <c r="G11" i="27"/>
  <c r="J40" i="27"/>
  <c r="J32" i="27"/>
  <c r="H37" i="27"/>
  <c r="F41" i="27"/>
  <c r="F33" i="27"/>
  <c r="E38" i="27"/>
  <c r="E30" i="27"/>
  <c r="D35" i="27"/>
  <c r="B37" i="27"/>
  <c r="C42" i="27"/>
  <c r="C33" i="27"/>
  <c r="F23" i="27"/>
  <c r="F15" i="27"/>
  <c r="F7" i="27"/>
  <c r="E26" i="27"/>
  <c r="E18" i="27"/>
  <c r="E10" i="27"/>
  <c r="D29" i="27"/>
  <c r="D21" i="27"/>
  <c r="D13" i="27"/>
  <c r="G35" i="27"/>
  <c r="C24" i="27"/>
  <c r="C16" i="27"/>
  <c r="C8" i="27"/>
  <c r="B27" i="27"/>
  <c r="B19" i="27"/>
  <c r="B11" i="27"/>
  <c r="J29" i="27"/>
  <c r="J21" i="27"/>
  <c r="J13" i="27"/>
  <c r="H22" i="27"/>
  <c r="G14" i="27"/>
  <c r="G31" i="27"/>
  <c r="H20" i="27"/>
  <c r="H11" i="27"/>
  <c r="G24" i="27"/>
  <c r="J39" i="27"/>
  <c r="J31" i="27"/>
  <c r="H36" i="27"/>
  <c r="F40" i="27"/>
  <c r="F32" i="27"/>
  <c r="E37" i="27"/>
  <c r="D42" i="27"/>
  <c r="D34" i="27"/>
  <c r="B36" i="27"/>
  <c r="G37" i="27"/>
  <c r="C31" i="27"/>
  <c r="F22" i="27"/>
  <c r="F14" i="27"/>
  <c r="G40" i="27"/>
  <c r="E25" i="27"/>
  <c r="E17" i="27"/>
  <c r="E9" i="27"/>
  <c r="D28" i="27"/>
  <c r="D20" i="27"/>
  <c r="D12" i="27"/>
  <c r="D32" i="27"/>
  <c r="C23" i="27"/>
  <c r="C15" i="27"/>
  <c r="C7" i="27"/>
  <c r="B26" i="27"/>
  <c r="B18" i="27"/>
  <c r="B10" i="27"/>
  <c r="J28" i="27"/>
  <c r="J20" i="27"/>
  <c r="J12" i="27"/>
  <c r="H18" i="27"/>
  <c r="G10" i="27"/>
  <c r="G25" i="27"/>
  <c r="H16" i="27"/>
  <c r="H7" i="27"/>
  <c r="G8" i="27"/>
  <c r="J42" i="28"/>
  <c r="J34" i="28"/>
  <c r="J26" i="28"/>
  <c r="J18" i="28"/>
  <c r="J10" i="28"/>
  <c r="H38" i="28"/>
  <c r="H30" i="28"/>
  <c r="H22" i="28"/>
  <c r="H14" i="28"/>
  <c r="G42" i="28"/>
  <c r="G34" i="28"/>
  <c r="G26" i="28"/>
  <c r="G18" i="28"/>
  <c r="G10" i="28"/>
  <c r="F38" i="28"/>
  <c r="F30" i="28"/>
  <c r="F22" i="28"/>
  <c r="F14" i="28"/>
  <c r="E42" i="28"/>
  <c r="E34" i="28"/>
  <c r="E26" i="28"/>
  <c r="E18" i="28"/>
  <c r="E10" i="28"/>
  <c r="D38" i="28"/>
  <c r="D30" i="28"/>
  <c r="D22" i="28"/>
  <c r="D14" i="28"/>
  <c r="B42" i="28"/>
  <c r="B34" i="28"/>
  <c r="B26" i="28"/>
  <c r="B18" i="28"/>
  <c r="B10" i="28"/>
  <c r="C37" i="28"/>
  <c r="C35" i="28"/>
  <c r="C10" i="28"/>
  <c r="C24" i="28"/>
  <c r="J41" i="28"/>
  <c r="J33" i="28"/>
  <c r="J25" i="28"/>
  <c r="J17" i="28"/>
  <c r="J9" i="28"/>
  <c r="H37" i="28"/>
  <c r="H29" i="28"/>
  <c r="H21" i="28"/>
  <c r="H13" i="28"/>
  <c r="G41" i="28"/>
  <c r="G33" i="28"/>
  <c r="G25" i="28"/>
  <c r="G17" i="28"/>
  <c r="G9" i="28"/>
  <c r="F37" i="28"/>
  <c r="F29" i="28"/>
  <c r="F21" i="28"/>
  <c r="F13" i="28"/>
  <c r="E41" i="28"/>
  <c r="E33" i="28"/>
  <c r="E25" i="28"/>
  <c r="E17" i="28"/>
  <c r="E9" i="28"/>
  <c r="D37" i="28"/>
  <c r="D29" i="28"/>
  <c r="D21" i="28"/>
  <c r="D13" i="28"/>
  <c r="B41" i="28"/>
  <c r="B33" i="28"/>
  <c r="B25" i="28"/>
  <c r="B17" i="28"/>
  <c r="B9" i="28"/>
  <c r="C29" i="28"/>
  <c r="C27" i="28"/>
  <c r="C41" i="28"/>
  <c r="C16" i="28"/>
  <c r="J40" i="28"/>
  <c r="J32" i="28"/>
  <c r="J24" i="28"/>
  <c r="J16" i="28"/>
  <c r="J8" i="28"/>
  <c r="H36" i="28"/>
  <c r="H28" i="28"/>
  <c r="H20" i="28"/>
  <c r="H12" i="28"/>
  <c r="G40" i="28"/>
  <c r="G32" i="28"/>
  <c r="G24" i="28"/>
  <c r="G16" i="28"/>
  <c r="G8" i="28"/>
  <c r="F36" i="28"/>
  <c r="F28" i="28"/>
  <c r="F20" i="28"/>
  <c r="F12" i="28"/>
  <c r="E40" i="28"/>
  <c r="E32" i="28"/>
  <c r="E24" i="28"/>
  <c r="E16" i="28"/>
  <c r="E8" i="28"/>
  <c r="D36" i="28"/>
  <c r="D28" i="28"/>
  <c r="D20" i="28"/>
  <c r="D12" i="28"/>
  <c r="B40" i="28"/>
  <c r="B32" i="28"/>
  <c r="B24" i="28"/>
  <c r="B16" i="28"/>
  <c r="B8" i="28"/>
  <c r="C21" i="28"/>
  <c r="C19" i="28"/>
  <c r="C33" i="28"/>
  <c r="C8" i="28"/>
  <c r="J39" i="28"/>
  <c r="J31" i="28"/>
  <c r="J23" i="28"/>
  <c r="J15" i="28"/>
  <c r="J7" i="28"/>
  <c r="H35" i="28"/>
  <c r="H27" i="28"/>
  <c r="H19" i="28"/>
  <c r="H11" i="28"/>
  <c r="G39" i="28"/>
  <c r="G31" i="28"/>
  <c r="G23" i="28"/>
  <c r="G15" i="28"/>
  <c r="G7" i="28"/>
  <c r="F35" i="28"/>
  <c r="F27" i="28"/>
  <c r="F19" i="28"/>
  <c r="F11" i="28"/>
  <c r="E39" i="28"/>
  <c r="E31" i="28"/>
  <c r="E23" i="28"/>
  <c r="E15" i="28"/>
  <c r="E7" i="28"/>
  <c r="D35" i="28"/>
  <c r="D27" i="28"/>
  <c r="D19" i="28"/>
  <c r="D11" i="28"/>
  <c r="B39" i="28"/>
  <c r="B31" i="28"/>
  <c r="B23" i="28"/>
  <c r="B15" i="28"/>
  <c r="B7" i="28"/>
  <c r="C13" i="28"/>
  <c r="C11" i="28"/>
  <c r="C25" i="28"/>
  <c r="C7" i="28"/>
  <c r="J38" i="28"/>
  <c r="J30" i="28"/>
  <c r="J22" i="28"/>
  <c r="J14" i="28"/>
  <c r="H42" i="28"/>
  <c r="H34" i="28"/>
  <c r="H26" i="28"/>
  <c r="H18" i="28"/>
  <c r="H10" i="28"/>
  <c r="G38" i="28"/>
  <c r="G30" i="28"/>
  <c r="G22" i="28"/>
  <c r="G14" i="28"/>
  <c r="F42" i="28"/>
  <c r="F34" i="28"/>
  <c r="F26" i="28"/>
  <c r="F18" i="28"/>
  <c r="F10" i="28"/>
  <c r="E38" i="28"/>
  <c r="E30" i="28"/>
  <c r="E22" i="28"/>
  <c r="E14" i="28"/>
  <c r="D42" i="28"/>
  <c r="D34" i="28"/>
  <c r="D26" i="28"/>
  <c r="D18" i="28"/>
  <c r="D10" i="28"/>
  <c r="B38" i="28"/>
  <c r="B30" i="28"/>
  <c r="B22" i="28"/>
  <c r="B14" i="28"/>
  <c r="C38" i="28"/>
  <c r="C36" i="28"/>
  <c r="C42" i="28"/>
  <c r="C17" i="28"/>
  <c r="C39" i="28"/>
  <c r="J37" i="28"/>
  <c r="J29" i="28"/>
  <c r="J21" i="28"/>
  <c r="J13" i="28"/>
  <c r="H41" i="28"/>
  <c r="H33" i="28"/>
  <c r="H25" i="28"/>
  <c r="H17" i="28"/>
  <c r="H9" i="28"/>
  <c r="G37" i="28"/>
  <c r="G29" i="28"/>
  <c r="G21" i="28"/>
  <c r="G13" i="28"/>
  <c r="F41" i="28"/>
  <c r="F33" i="28"/>
  <c r="F25" i="28"/>
  <c r="F17" i="28"/>
  <c r="F9" i="28"/>
  <c r="E37" i="28"/>
  <c r="E29" i="28"/>
  <c r="E21" i="28"/>
  <c r="E13" i="28"/>
  <c r="D41" i="28"/>
  <c r="D33" i="28"/>
  <c r="D25" i="28"/>
  <c r="D17" i="28"/>
  <c r="D9" i="28"/>
  <c r="B37" i="28"/>
  <c r="B29" i="28"/>
  <c r="B21" i="28"/>
  <c r="B13" i="28"/>
  <c r="C30" i="28"/>
  <c r="C28" i="28"/>
  <c r="C34" i="28"/>
  <c r="C9" i="28"/>
  <c r="C23" i="28"/>
  <c r="J36" i="28"/>
  <c r="J28" i="28"/>
  <c r="J20" i="28"/>
  <c r="J12" i="28"/>
  <c r="H40" i="28"/>
  <c r="H32" i="28"/>
  <c r="H24" i="28"/>
  <c r="H16" i="28"/>
  <c r="H8" i="28"/>
  <c r="G36" i="28"/>
  <c r="G28" i="28"/>
  <c r="G20" i="28"/>
  <c r="G12" i="28"/>
  <c r="F40" i="28"/>
  <c r="F32" i="28"/>
  <c r="F24" i="28"/>
  <c r="F16" i="28"/>
  <c r="F8" i="28"/>
  <c r="E36" i="28"/>
  <c r="E28" i="28"/>
  <c r="E20" i="28"/>
  <c r="E12" i="28"/>
  <c r="D40" i="28"/>
  <c r="D32" i="28"/>
  <c r="D24" i="28"/>
  <c r="D16" i="28"/>
  <c r="D8" i="28"/>
  <c r="B36" i="28"/>
  <c r="B28" i="28"/>
  <c r="B20" i="28"/>
  <c r="B12" i="28"/>
  <c r="C22" i="28"/>
  <c r="C20" i="28"/>
  <c r="C26" i="28"/>
  <c r="C40" i="28"/>
  <c r="C31" i="28"/>
  <c r="J35" i="28"/>
  <c r="J27" i="28"/>
  <c r="J19" i="28"/>
  <c r="J11" i="28"/>
  <c r="H39" i="28"/>
  <c r="H31" i="28"/>
  <c r="H23" i="28"/>
  <c r="H15" i="28"/>
  <c r="H7" i="28"/>
  <c r="G35" i="28"/>
  <c r="G27" i="28"/>
  <c r="G19" i="28"/>
  <c r="G11" i="28"/>
  <c r="F39" i="28"/>
  <c r="F31" i="28"/>
  <c r="F23" i="28"/>
  <c r="F15" i="28"/>
  <c r="F7" i="28"/>
  <c r="E35" i="28"/>
  <c r="E27" i="28"/>
  <c r="E19" i="28"/>
  <c r="E11" i="28"/>
  <c r="D39" i="28"/>
  <c r="D31" i="28"/>
  <c r="D23" i="28"/>
  <c r="D15" i="28"/>
  <c r="D7" i="28"/>
  <c r="B35" i="28"/>
  <c r="B27" i="28"/>
  <c r="B19" i="28"/>
  <c r="B11" i="28"/>
  <c r="C14" i="28"/>
  <c r="C12" i="28"/>
  <c r="C18" i="28"/>
  <c r="C32" i="28"/>
  <c r="C15" i="28"/>
  <c r="J39" i="29"/>
  <c r="J31" i="29"/>
  <c r="J23" i="29"/>
  <c r="J15" i="29"/>
  <c r="J7" i="29"/>
  <c r="H35" i="29"/>
  <c r="H27" i="29"/>
  <c r="H19" i="29"/>
  <c r="H11" i="29"/>
  <c r="G39" i="29"/>
  <c r="G31" i="29"/>
  <c r="G23" i="29"/>
  <c r="G15" i="29"/>
  <c r="G7" i="29"/>
  <c r="F35" i="29"/>
  <c r="F27" i="29"/>
  <c r="F19" i="29"/>
  <c r="F11" i="29"/>
  <c r="E39" i="29"/>
  <c r="E31" i="29"/>
  <c r="E23" i="29"/>
  <c r="E15" i="29"/>
  <c r="E7" i="29"/>
  <c r="D35" i="29"/>
  <c r="D27" i="29"/>
  <c r="D19" i="29"/>
  <c r="D11" i="29"/>
  <c r="B39" i="29"/>
  <c r="B31" i="29"/>
  <c r="B23" i="29"/>
  <c r="B15" i="29"/>
  <c r="B7" i="29"/>
  <c r="C25" i="29"/>
  <c r="C39" i="29"/>
  <c r="C14" i="29"/>
  <c r="C12" i="29"/>
  <c r="E40" i="29"/>
  <c r="J38" i="29"/>
  <c r="J30" i="29"/>
  <c r="J22" i="29"/>
  <c r="J14" i="29"/>
  <c r="H42" i="29"/>
  <c r="H34" i="29"/>
  <c r="H26" i="29"/>
  <c r="H18" i="29"/>
  <c r="H10" i="29"/>
  <c r="G38" i="29"/>
  <c r="G30" i="29"/>
  <c r="G22" i="29"/>
  <c r="G14" i="29"/>
  <c r="F42" i="29"/>
  <c r="F34" i="29"/>
  <c r="F26" i="29"/>
  <c r="F18" i="29"/>
  <c r="F10" i="29"/>
  <c r="E38" i="29"/>
  <c r="E30" i="29"/>
  <c r="E22" i="29"/>
  <c r="E14" i="29"/>
  <c r="D42" i="29"/>
  <c r="D34" i="29"/>
  <c r="D26" i="29"/>
  <c r="D18" i="29"/>
  <c r="D10" i="29"/>
  <c r="B38" i="29"/>
  <c r="B30" i="29"/>
  <c r="B22" i="29"/>
  <c r="B14" i="29"/>
  <c r="C42" i="29"/>
  <c r="C17" i="29"/>
  <c r="C31" i="29"/>
  <c r="C37" i="29"/>
  <c r="C35" i="29"/>
  <c r="J37" i="29"/>
  <c r="J29" i="29"/>
  <c r="J21" i="29"/>
  <c r="J13" i="29"/>
  <c r="H41" i="29"/>
  <c r="H33" i="29"/>
  <c r="H25" i="29"/>
  <c r="H17" i="29"/>
  <c r="H9" i="29"/>
  <c r="G37" i="29"/>
  <c r="G29" i="29"/>
  <c r="G21" i="29"/>
  <c r="G13" i="29"/>
  <c r="F41" i="29"/>
  <c r="F33" i="29"/>
  <c r="F25" i="29"/>
  <c r="F17" i="29"/>
  <c r="F9" i="29"/>
  <c r="E37" i="29"/>
  <c r="E29" i="29"/>
  <c r="E21" i="29"/>
  <c r="E13" i="29"/>
  <c r="D41" i="29"/>
  <c r="D33" i="29"/>
  <c r="D25" i="29"/>
  <c r="D17" i="29"/>
  <c r="D9" i="29"/>
  <c r="B37" i="29"/>
  <c r="B29" i="29"/>
  <c r="B21" i="29"/>
  <c r="B13" i="29"/>
  <c r="C34" i="29"/>
  <c r="C9" i="29"/>
  <c r="C23" i="29"/>
  <c r="C29" i="29"/>
  <c r="C27" i="29"/>
  <c r="J36" i="29"/>
  <c r="J28" i="29"/>
  <c r="J20" i="29"/>
  <c r="J12" i="29"/>
  <c r="H40" i="29"/>
  <c r="H32" i="29"/>
  <c r="H24" i="29"/>
  <c r="H16" i="29"/>
  <c r="H8" i="29"/>
  <c r="G36" i="29"/>
  <c r="G28" i="29"/>
  <c r="G20" i="29"/>
  <c r="G12" i="29"/>
  <c r="F40" i="29"/>
  <c r="F32" i="29"/>
  <c r="F24" i="29"/>
  <c r="F16" i="29"/>
  <c r="F8" i="29"/>
  <c r="E36" i="29"/>
  <c r="E28" i="29"/>
  <c r="E20" i="29"/>
  <c r="E12" i="29"/>
  <c r="D40" i="29"/>
  <c r="D32" i="29"/>
  <c r="D24" i="29"/>
  <c r="D16" i="29"/>
  <c r="D8" i="29"/>
  <c r="B36" i="29"/>
  <c r="B28" i="29"/>
  <c r="B20" i="29"/>
  <c r="B12" i="29"/>
  <c r="C26" i="29"/>
  <c r="C40" i="29"/>
  <c r="C15" i="29"/>
  <c r="C21" i="29"/>
  <c r="C19" i="29"/>
  <c r="J35" i="29"/>
  <c r="J27" i="29"/>
  <c r="J19" i="29"/>
  <c r="J11" i="29"/>
  <c r="H39" i="29"/>
  <c r="H31" i="29"/>
  <c r="H23" i="29"/>
  <c r="H15" i="29"/>
  <c r="H7" i="29"/>
  <c r="G35" i="29"/>
  <c r="G27" i="29"/>
  <c r="G19" i="29"/>
  <c r="G11" i="29"/>
  <c r="F39" i="29"/>
  <c r="F31" i="29"/>
  <c r="F23" i="29"/>
  <c r="F15" i="29"/>
  <c r="F7" i="29"/>
  <c r="E35" i="29"/>
  <c r="E27" i="29"/>
  <c r="E19" i="29"/>
  <c r="E11" i="29"/>
  <c r="D39" i="29"/>
  <c r="D31" i="29"/>
  <c r="D23" i="29"/>
  <c r="D15" i="29"/>
  <c r="D7" i="29"/>
  <c r="B35" i="29"/>
  <c r="B27" i="29"/>
  <c r="B19" i="29"/>
  <c r="B11" i="29"/>
  <c r="C18" i="29"/>
  <c r="C32" i="29"/>
  <c r="C7" i="29"/>
  <c r="C13" i="29"/>
  <c r="C11" i="29"/>
  <c r="J32" i="29"/>
  <c r="J42" i="29"/>
  <c r="J34" i="29"/>
  <c r="J26" i="29"/>
  <c r="J18" i="29"/>
  <c r="J10" i="29"/>
  <c r="H38" i="29"/>
  <c r="H30" i="29"/>
  <c r="H22" i="29"/>
  <c r="H14" i="29"/>
  <c r="G42" i="29"/>
  <c r="G34" i="29"/>
  <c r="G26" i="29"/>
  <c r="G18" i="29"/>
  <c r="G10" i="29"/>
  <c r="F38" i="29"/>
  <c r="F30" i="29"/>
  <c r="F22" i="29"/>
  <c r="F14" i="29"/>
  <c r="E42" i="29"/>
  <c r="E34" i="29"/>
  <c r="E26" i="29"/>
  <c r="E18" i="29"/>
  <c r="E10" i="29"/>
  <c r="D38" i="29"/>
  <c r="D30" i="29"/>
  <c r="D22" i="29"/>
  <c r="D14" i="29"/>
  <c r="B42" i="29"/>
  <c r="B34" i="29"/>
  <c r="B26" i="29"/>
  <c r="B18" i="29"/>
  <c r="B10" i="29"/>
  <c r="C10" i="29"/>
  <c r="C24" i="29"/>
  <c r="C38" i="29"/>
  <c r="C36" i="29"/>
  <c r="J41" i="29"/>
  <c r="J33" i="29"/>
  <c r="J25" i="29"/>
  <c r="J17" i="29"/>
  <c r="J9" i="29"/>
  <c r="H37" i="29"/>
  <c r="H29" i="29"/>
  <c r="H21" i="29"/>
  <c r="H13" i="29"/>
  <c r="G41" i="29"/>
  <c r="G33" i="29"/>
  <c r="G25" i="29"/>
  <c r="G17" i="29"/>
  <c r="G9" i="29"/>
  <c r="F37" i="29"/>
  <c r="F29" i="29"/>
  <c r="F21" i="29"/>
  <c r="F13" i="29"/>
  <c r="E41" i="29"/>
  <c r="E33" i="29"/>
  <c r="E25" i="29"/>
  <c r="E17" i="29"/>
  <c r="E9" i="29"/>
  <c r="D37" i="29"/>
  <c r="D29" i="29"/>
  <c r="D21" i="29"/>
  <c r="D13" i="29"/>
  <c r="B41" i="29"/>
  <c r="B33" i="29"/>
  <c r="B25" i="29"/>
  <c r="B17" i="29"/>
  <c r="B9" i="29"/>
  <c r="C41" i="29"/>
  <c r="C16" i="29"/>
  <c r="C30" i="29"/>
  <c r="C28" i="29"/>
  <c r="J40" i="29"/>
  <c r="J16" i="29"/>
  <c r="H36" i="29"/>
  <c r="H28" i="29"/>
  <c r="H12" i="29"/>
  <c r="G32" i="29"/>
  <c r="G16" i="29"/>
  <c r="F36" i="29"/>
  <c r="F20" i="29"/>
  <c r="E32" i="29"/>
  <c r="E16" i="29"/>
  <c r="D36" i="29"/>
  <c r="D20" i="29"/>
  <c r="B40" i="29"/>
  <c r="B24" i="29"/>
  <c r="B8" i="29"/>
  <c r="C8" i="29"/>
  <c r="C20" i="29"/>
  <c r="J24" i="29"/>
  <c r="J8" i="29"/>
  <c r="H20" i="29"/>
  <c r="G40" i="29"/>
  <c r="G24" i="29"/>
  <c r="G8" i="29"/>
  <c r="F28" i="29"/>
  <c r="F12" i="29"/>
  <c r="E24" i="29"/>
  <c r="E8" i="29"/>
  <c r="D28" i="29"/>
  <c r="D12" i="29"/>
  <c r="B32" i="29"/>
  <c r="B16" i="29"/>
  <c r="C33" i="29"/>
  <c r="C22" i="29"/>
  <c r="AA10" i="15"/>
  <c r="A10" i="15" s="1"/>
  <c r="AA19" i="15"/>
  <c r="A19" i="15" s="1"/>
  <c r="AA16" i="15"/>
  <c r="A16" i="15" s="1"/>
  <c r="AA13" i="15"/>
  <c r="A13" i="15" s="1"/>
  <c r="AA20" i="15"/>
  <c r="A20" i="15" s="1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C42" i="16"/>
  <c r="C38" i="16"/>
  <c r="C34" i="16"/>
  <c r="C30" i="16"/>
  <c r="C26" i="16"/>
  <c r="C22" i="16"/>
  <c r="C18" i="16"/>
  <c r="C14" i="16"/>
  <c r="C10" i="16"/>
  <c r="B27" i="16"/>
  <c r="B42" i="16"/>
  <c r="B38" i="16"/>
  <c r="B34" i="16"/>
  <c r="B30" i="16"/>
  <c r="B26" i="16"/>
  <c r="B22" i="16"/>
  <c r="B18" i="16"/>
  <c r="B14" i="16"/>
  <c r="B10" i="16"/>
  <c r="B39" i="16"/>
  <c r="B23" i="16"/>
  <c r="C41" i="16"/>
  <c r="C37" i="16"/>
  <c r="C33" i="16"/>
  <c r="C29" i="16"/>
  <c r="C25" i="16"/>
  <c r="C21" i="16"/>
  <c r="C17" i="16"/>
  <c r="C13" i="16"/>
  <c r="C9" i="16"/>
  <c r="B7" i="16"/>
  <c r="B41" i="16"/>
  <c r="B37" i="16"/>
  <c r="B33" i="16"/>
  <c r="B29" i="16"/>
  <c r="B25" i="16"/>
  <c r="B21" i="16"/>
  <c r="B17" i="16"/>
  <c r="B13" i="16"/>
  <c r="B9" i="16"/>
  <c r="B31" i="16"/>
  <c r="C40" i="16"/>
  <c r="C36" i="16"/>
  <c r="C32" i="16"/>
  <c r="C28" i="16"/>
  <c r="C24" i="16"/>
  <c r="C20" i="16"/>
  <c r="C16" i="16"/>
  <c r="C12" i="16"/>
  <c r="C8" i="16"/>
  <c r="B15" i="16"/>
  <c r="B40" i="16"/>
  <c r="B36" i="16"/>
  <c r="B32" i="16"/>
  <c r="B28" i="16"/>
  <c r="B24" i="16"/>
  <c r="B20" i="16"/>
  <c r="B16" i="16"/>
  <c r="B12" i="16"/>
  <c r="B8" i="16"/>
  <c r="B19" i="16"/>
  <c r="C39" i="16"/>
  <c r="C35" i="16"/>
  <c r="C31" i="16"/>
  <c r="C27" i="16"/>
  <c r="C23" i="16"/>
  <c r="C19" i="16"/>
  <c r="C15" i="16"/>
  <c r="C11" i="16"/>
  <c r="C7" i="16"/>
  <c r="B35" i="16"/>
  <c r="B11" i="16"/>
  <c r="AA18" i="15"/>
  <c r="A18" i="15" s="1"/>
  <c r="AA12" i="15"/>
  <c r="A12" i="15" s="1"/>
  <c r="AA8" i="15"/>
  <c r="A8" i="15" s="1"/>
  <c r="AA14" i="15"/>
  <c r="A14" i="15" s="1"/>
  <c r="AA17" i="15"/>
  <c r="A17" i="15" s="1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B38" i="13"/>
  <c r="B30" i="13"/>
  <c r="B22" i="13"/>
  <c r="B14" i="13"/>
  <c r="B15" i="13"/>
  <c r="B37" i="13"/>
  <c r="B29" i="13"/>
  <c r="B21" i="13"/>
  <c r="B13" i="13"/>
  <c r="B36" i="13"/>
  <c r="B28" i="13"/>
  <c r="B20" i="13"/>
  <c r="B12" i="13"/>
  <c r="B16" i="13"/>
  <c r="B31" i="13"/>
  <c r="B35" i="13"/>
  <c r="B27" i="13"/>
  <c r="B19" i="13"/>
  <c r="B11" i="13"/>
  <c r="B40" i="13"/>
  <c r="B8" i="13"/>
  <c r="B39" i="13"/>
  <c r="B23" i="13"/>
  <c r="B42" i="13"/>
  <c r="B34" i="13"/>
  <c r="B26" i="13"/>
  <c r="B18" i="13"/>
  <c r="B10" i="13"/>
  <c r="B32" i="13"/>
  <c r="B7" i="13"/>
  <c r="B41" i="13"/>
  <c r="B33" i="13"/>
  <c r="B25" i="13"/>
  <c r="B17" i="13"/>
  <c r="B9" i="13"/>
  <c r="B24" i="13"/>
  <c r="AA14" i="12"/>
  <c r="A14" i="12" s="1"/>
  <c r="AA10" i="12"/>
  <c r="A10" i="12" s="1"/>
  <c r="AA16" i="12"/>
  <c r="A16" i="12" s="1"/>
  <c r="AA8" i="12"/>
  <c r="A8" i="12" s="1"/>
  <c r="AA12" i="12"/>
  <c r="A12" i="12" s="1"/>
  <c r="AA13" i="12"/>
  <c r="A13" i="12" s="1"/>
  <c r="AA20" i="12"/>
  <c r="A20" i="12" s="1"/>
  <c r="AA17" i="12"/>
  <c r="A17" i="12" s="1"/>
  <c r="R25" i="1"/>
  <c r="R42" i="1"/>
  <c r="R13" i="1"/>
  <c r="V13" i="1"/>
  <c r="AC13" i="1"/>
  <c r="R38" i="1"/>
  <c r="R16" i="1"/>
  <c r="V16" i="1"/>
  <c r="AG16" i="1"/>
  <c r="R10" i="1"/>
  <c r="V10" i="1"/>
  <c r="AE10" i="1"/>
  <c r="R14" i="1"/>
  <c r="V14" i="1"/>
  <c r="AE14" i="1"/>
  <c r="R7" i="1"/>
  <c r="AF7" i="1"/>
  <c r="R21" i="1"/>
  <c r="R31" i="1"/>
  <c r="R35" i="1"/>
  <c r="AF11" i="1"/>
  <c r="R11" i="1"/>
  <c r="R26" i="1"/>
  <c r="R28" i="1"/>
  <c r="R18" i="1"/>
  <c r="V18" i="1"/>
  <c r="R32" i="1"/>
  <c r="R30" i="1"/>
  <c r="R20" i="1"/>
  <c r="V20" i="1"/>
  <c r="R40" i="1"/>
  <c r="R15" i="1"/>
  <c r="AF15" i="1"/>
  <c r="R19" i="1"/>
  <c r="V19" i="1"/>
  <c r="R41" i="1"/>
  <c r="R36" i="1"/>
  <c r="R33" i="1"/>
  <c r="R27" i="1"/>
  <c r="R23" i="1"/>
  <c r="AD9" i="1"/>
  <c r="AD4" i="1" s="1"/>
  <c r="R9" i="1"/>
  <c r="AG12" i="1"/>
  <c r="R12" i="1"/>
  <c r="V12" i="1"/>
  <c r="R24" i="1"/>
  <c r="R37" i="1"/>
  <c r="R29" i="1"/>
  <c r="R17" i="1"/>
  <c r="V17" i="1"/>
  <c r="R22" i="1"/>
  <c r="R39" i="1"/>
  <c r="R34" i="1"/>
  <c r="AC8" i="1"/>
  <c r="R8" i="1"/>
  <c r="V8" i="1"/>
  <c r="AC4" i="1" l="1"/>
  <c r="AG4" i="1"/>
  <c r="AE4" i="1"/>
  <c r="AF4" i="1"/>
  <c r="B23" i="17"/>
  <c r="B27" i="17"/>
  <c r="B7" i="17"/>
  <c r="B19" i="17"/>
  <c r="B31" i="17"/>
  <c r="B11" i="17"/>
  <c r="B35" i="17"/>
  <c r="B15" i="17"/>
  <c r="B39" i="17"/>
  <c r="J35" i="17"/>
  <c r="J27" i="17"/>
  <c r="J19" i="17"/>
  <c r="J11" i="17"/>
  <c r="H39" i="17"/>
  <c r="H31" i="17"/>
  <c r="H23" i="17"/>
  <c r="H15" i="17"/>
  <c r="H7" i="17"/>
  <c r="G35" i="17"/>
  <c r="G27" i="17"/>
  <c r="G19" i="17"/>
  <c r="G11" i="17"/>
  <c r="F39" i="17"/>
  <c r="F31" i="17"/>
  <c r="F23" i="17"/>
  <c r="F15" i="17"/>
  <c r="F7" i="17"/>
  <c r="E35" i="17"/>
  <c r="E27" i="17"/>
  <c r="E19" i="17"/>
  <c r="E11" i="17"/>
  <c r="D39" i="17"/>
  <c r="D31" i="17"/>
  <c r="D23" i="17"/>
  <c r="D15" i="17"/>
  <c r="D7" i="17"/>
  <c r="C7" i="17"/>
  <c r="C39" i="17"/>
  <c r="B28" i="17"/>
  <c r="C32" i="17"/>
  <c r="B29" i="17"/>
  <c r="C9" i="17"/>
  <c r="C41" i="17"/>
  <c r="B18" i="17"/>
  <c r="C30" i="17"/>
  <c r="H34" i="17"/>
  <c r="G14" i="17"/>
  <c r="F10" i="17"/>
  <c r="D42" i="17"/>
  <c r="C20" i="17"/>
  <c r="B38" i="17"/>
  <c r="E36" i="17"/>
  <c r="D8" i="17"/>
  <c r="C28" i="17"/>
  <c r="C26" i="17"/>
  <c r="J42" i="17"/>
  <c r="J34" i="17"/>
  <c r="J26" i="17"/>
  <c r="J18" i="17"/>
  <c r="J10" i="17"/>
  <c r="H38" i="17"/>
  <c r="H30" i="17"/>
  <c r="H22" i="17"/>
  <c r="H14" i="17"/>
  <c r="G42" i="17"/>
  <c r="G34" i="17"/>
  <c r="G26" i="17"/>
  <c r="G18" i="17"/>
  <c r="G10" i="17"/>
  <c r="F38" i="17"/>
  <c r="F30" i="17"/>
  <c r="F22" i="17"/>
  <c r="F14" i="17"/>
  <c r="E42" i="17"/>
  <c r="E34" i="17"/>
  <c r="E26" i="17"/>
  <c r="E18" i="17"/>
  <c r="E10" i="17"/>
  <c r="D38" i="17"/>
  <c r="D30" i="17"/>
  <c r="D22" i="17"/>
  <c r="D14" i="17"/>
  <c r="C11" i="17"/>
  <c r="B32" i="17"/>
  <c r="C36" i="17"/>
  <c r="B33" i="17"/>
  <c r="C13" i="17"/>
  <c r="B22" i="17"/>
  <c r="C34" i="17"/>
  <c r="B26" i="17"/>
  <c r="C38" i="17"/>
  <c r="J22" i="17"/>
  <c r="H18" i="17"/>
  <c r="G30" i="17"/>
  <c r="F18" i="17"/>
  <c r="E22" i="17"/>
  <c r="D18" i="17"/>
  <c r="C18" i="17"/>
  <c r="B20" i="17"/>
  <c r="B21" i="17"/>
  <c r="B42" i="17"/>
  <c r="E28" i="17"/>
  <c r="D16" i="17"/>
  <c r="B24" i="17"/>
  <c r="J41" i="17"/>
  <c r="J33" i="17"/>
  <c r="J25" i="17"/>
  <c r="J17" i="17"/>
  <c r="J9" i="17"/>
  <c r="H37" i="17"/>
  <c r="H29" i="17"/>
  <c r="H21" i="17"/>
  <c r="H13" i="17"/>
  <c r="G41" i="17"/>
  <c r="G33" i="17"/>
  <c r="G25" i="17"/>
  <c r="G17" i="17"/>
  <c r="G9" i="17"/>
  <c r="F37" i="17"/>
  <c r="F29" i="17"/>
  <c r="F21" i="17"/>
  <c r="F13" i="17"/>
  <c r="E41" i="17"/>
  <c r="E33" i="17"/>
  <c r="E25" i="17"/>
  <c r="E17" i="17"/>
  <c r="E9" i="17"/>
  <c r="D37" i="17"/>
  <c r="D29" i="17"/>
  <c r="D21" i="17"/>
  <c r="D13" i="17"/>
  <c r="C15" i="17"/>
  <c r="B36" i="17"/>
  <c r="C8" i="17"/>
  <c r="C40" i="17"/>
  <c r="B37" i="17"/>
  <c r="C17" i="17"/>
  <c r="J14" i="17"/>
  <c r="H10" i="17"/>
  <c r="F42" i="17"/>
  <c r="E38" i="17"/>
  <c r="D34" i="17"/>
  <c r="C27" i="17"/>
  <c r="C29" i="17"/>
  <c r="C24" i="17"/>
  <c r="C33" i="17"/>
  <c r="F16" i="17"/>
  <c r="D40" i="17"/>
  <c r="C35" i="17"/>
  <c r="B25" i="17"/>
  <c r="J40" i="17"/>
  <c r="J32" i="17"/>
  <c r="J24" i="17"/>
  <c r="J16" i="17"/>
  <c r="J8" i="17"/>
  <c r="H36" i="17"/>
  <c r="H28" i="17"/>
  <c r="H20" i="17"/>
  <c r="H12" i="17"/>
  <c r="G40" i="17"/>
  <c r="G32" i="17"/>
  <c r="G24" i="17"/>
  <c r="G16" i="17"/>
  <c r="G8" i="17"/>
  <c r="F36" i="17"/>
  <c r="F28" i="17"/>
  <c r="F20" i="17"/>
  <c r="F12" i="17"/>
  <c r="E40" i="17"/>
  <c r="E32" i="17"/>
  <c r="E24" i="17"/>
  <c r="E16" i="17"/>
  <c r="E8" i="17"/>
  <c r="D36" i="17"/>
  <c r="D28" i="17"/>
  <c r="D20" i="17"/>
  <c r="D12" i="17"/>
  <c r="C19" i="17"/>
  <c r="B8" i="17"/>
  <c r="B40" i="17"/>
  <c r="C12" i="17"/>
  <c r="B9" i="17"/>
  <c r="B41" i="17"/>
  <c r="C21" i="17"/>
  <c r="B30" i="17"/>
  <c r="C10" i="17"/>
  <c r="C42" i="17"/>
  <c r="H42" i="17"/>
  <c r="G38" i="17"/>
  <c r="F34" i="17"/>
  <c r="E30" i="17"/>
  <c r="D26" i="17"/>
  <c r="B17" i="17"/>
  <c r="D9" i="17"/>
  <c r="C22" i="17"/>
  <c r="F8" i="17"/>
  <c r="D32" i="17"/>
  <c r="J39" i="17"/>
  <c r="J31" i="17"/>
  <c r="J23" i="17"/>
  <c r="J15" i="17"/>
  <c r="J7" i="17"/>
  <c r="H35" i="17"/>
  <c r="H27" i="17"/>
  <c r="H19" i="17"/>
  <c r="H11" i="17"/>
  <c r="G39" i="17"/>
  <c r="G31" i="17"/>
  <c r="G23" i="17"/>
  <c r="G15" i="17"/>
  <c r="G7" i="17"/>
  <c r="F35" i="17"/>
  <c r="F27" i="17"/>
  <c r="F19" i="17"/>
  <c r="F11" i="17"/>
  <c r="E39" i="17"/>
  <c r="E31" i="17"/>
  <c r="E23" i="17"/>
  <c r="E15" i="17"/>
  <c r="E7" i="17"/>
  <c r="D35" i="17"/>
  <c r="D27" i="17"/>
  <c r="D19" i="17"/>
  <c r="D11" i="17"/>
  <c r="C23" i="17"/>
  <c r="B12" i="17"/>
  <c r="C16" i="17"/>
  <c r="B13" i="17"/>
  <c r="C25" i="17"/>
  <c r="B34" i="17"/>
  <c r="C14" i="17"/>
  <c r="J38" i="17"/>
  <c r="J30" i="17"/>
  <c r="H26" i="17"/>
  <c r="G22" i="17"/>
  <c r="F26" i="17"/>
  <c r="E14" i="17"/>
  <c r="D10" i="17"/>
  <c r="B16" i="17"/>
  <c r="C31" i="17"/>
  <c r="B10" i="17"/>
  <c r="F24" i="17"/>
  <c r="D24" i="17"/>
  <c r="C37" i="17"/>
  <c r="J37" i="17"/>
  <c r="J29" i="17"/>
  <c r="J21" i="17"/>
  <c r="J13" i="17"/>
  <c r="H41" i="17"/>
  <c r="H33" i="17"/>
  <c r="H25" i="17"/>
  <c r="H17" i="17"/>
  <c r="H9" i="17"/>
  <c r="G37" i="17"/>
  <c r="G29" i="17"/>
  <c r="G21" i="17"/>
  <c r="G13" i="17"/>
  <c r="F41" i="17"/>
  <c r="F33" i="17"/>
  <c r="F25" i="17"/>
  <c r="F17" i="17"/>
  <c r="F9" i="17"/>
  <c r="E37" i="17"/>
  <c r="E29" i="17"/>
  <c r="E21" i="17"/>
  <c r="E13" i="17"/>
  <c r="D41" i="17"/>
  <c r="D33" i="17"/>
  <c r="D25" i="17"/>
  <c r="D17" i="17"/>
  <c r="B14" i="17"/>
  <c r="J36" i="17"/>
  <c r="J28" i="17"/>
  <c r="J20" i="17"/>
  <c r="J12" i="17"/>
  <c r="H40" i="17"/>
  <c r="H32" i="17"/>
  <c r="H24" i="17"/>
  <c r="H16" i="17"/>
  <c r="H8" i="17"/>
  <c r="G36" i="17"/>
  <c r="G28" i="17"/>
  <c r="G20" i="17"/>
  <c r="G12" i="17"/>
  <c r="F40" i="17"/>
  <c r="F32" i="17"/>
  <c r="E20" i="17"/>
  <c r="E12" i="17"/>
  <c r="B35" i="14"/>
  <c r="B27" i="14"/>
  <c r="B12" i="14"/>
  <c r="B28" i="14"/>
  <c r="B36" i="14"/>
  <c r="B11" i="14"/>
  <c r="B20" i="14"/>
  <c r="B19" i="14"/>
  <c r="J35" i="14"/>
  <c r="J27" i="14"/>
  <c r="J19" i="14"/>
  <c r="J11" i="14"/>
  <c r="H39" i="14"/>
  <c r="H31" i="14"/>
  <c r="H23" i="14"/>
  <c r="H15" i="14"/>
  <c r="H7" i="14"/>
  <c r="G35" i="14"/>
  <c r="G27" i="14"/>
  <c r="G19" i="14"/>
  <c r="G11" i="14"/>
  <c r="F39" i="14"/>
  <c r="F31" i="14"/>
  <c r="F23" i="14"/>
  <c r="F15" i="14"/>
  <c r="F7" i="14"/>
  <c r="E35" i="14"/>
  <c r="E27" i="14"/>
  <c r="E19" i="14"/>
  <c r="E11" i="14"/>
  <c r="D39" i="14"/>
  <c r="D31" i="14"/>
  <c r="D23" i="14"/>
  <c r="D15" i="14"/>
  <c r="D7" i="14"/>
  <c r="C35" i="14"/>
  <c r="C27" i="14"/>
  <c r="C19" i="14"/>
  <c r="C11" i="14"/>
  <c r="B15" i="14"/>
  <c r="B40" i="14"/>
  <c r="B26" i="14"/>
  <c r="B42" i="14"/>
  <c r="G23" i="14"/>
  <c r="F11" i="14"/>
  <c r="E7" i="14"/>
  <c r="C39" i="14"/>
  <c r="J21" i="14"/>
  <c r="H25" i="14"/>
  <c r="G13" i="14"/>
  <c r="F9" i="14"/>
  <c r="D33" i="14"/>
  <c r="C21" i="14"/>
  <c r="B10" i="14"/>
  <c r="J36" i="14"/>
  <c r="H40" i="14"/>
  <c r="G36" i="14"/>
  <c r="F40" i="14"/>
  <c r="E36" i="14"/>
  <c r="D32" i="14"/>
  <c r="C20" i="14"/>
  <c r="B41" i="14"/>
  <c r="J42" i="14"/>
  <c r="J34" i="14"/>
  <c r="J26" i="14"/>
  <c r="J18" i="14"/>
  <c r="J10" i="14"/>
  <c r="H38" i="14"/>
  <c r="H30" i="14"/>
  <c r="H22" i="14"/>
  <c r="H14" i="14"/>
  <c r="G42" i="14"/>
  <c r="G34" i="14"/>
  <c r="G26" i="14"/>
  <c r="G18" i="14"/>
  <c r="G10" i="14"/>
  <c r="F38" i="14"/>
  <c r="F30" i="14"/>
  <c r="F22" i="14"/>
  <c r="F14" i="14"/>
  <c r="E42" i="14"/>
  <c r="E34" i="14"/>
  <c r="E26" i="14"/>
  <c r="E18" i="14"/>
  <c r="E10" i="14"/>
  <c r="D38" i="14"/>
  <c r="D30" i="14"/>
  <c r="D22" i="14"/>
  <c r="D14" i="14"/>
  <c r="C42" i="14"/>
  <c r="C34" i="14"/>
  <c r="C26" i="14"/>
  <c r="C18" i="14"/>
  <c r="C10" i="14"/>
  <c r="B23" i="14"/>
  <c r="B34" i="14"/>
  <c r="G31" i="14"/>
  <c r="F19" i="14"/>
  <c r="E15" i="14"/>
  <c r="D27" i="14"/>
  <c r="C23" i="14"/>
  <c r="B8" i="14"/>
  <c r="B29" i="14"/>
  <c r="J29" i="14"/>
  <c r="H33" i="14"/>
  <c r="G29" i="14"/>
  <c r="F17" i="14"/>
  <c r="D41" i="14"/>
  <c r="C29" i="14"/>
  <c r="B33" i="14"/>
  <c r="C12" i="14"/>
  <c r="J41" i="14"/>
  <c r="J33" i="14"/>
  <c r="J25" i="14"/>
  <c r="J17" i="14"/>
  <c r="J9" i="14"/>
  <c r="H37" i="14"/>
  <c r="H29" i="14"/>
  <c r="H21" i="14"/>
  <c r="H13" i="14"/>
  <c r="G41" i="14"/>
  <c r="G33" i="14"/>
  <c r="G25" i="14"/>
  <c r="G17" i="14"/>
  <c r="G9" i="14"/>
  <c r="F37" i="14"/>
  <c r="F29" i="14"/>
  <c r="F21" i="14"/>
  <c r="F13" i="14"/>
  <c r="E41" i="14"/>
  <c r="E33" i="14"/>
  <c r="E25" i="14"/>
  <c r="E17" i="14"/>
  <c r="E9" i="14"/>
  <c r="D37" i="14"/>
  <c r="D29" i="14"/>
  <c r="D21" i="14"/>
  <c r="D13" i="14"/>
  <c r="C41" i="14"/>
  <c r="C33" i="14"/>
  <c r="C25" i="14"/>
  <c r="C17" i="14"/>
  <c r="C9" i="14"/>
  <c r="B31" i="14"/>
  <c r="G7" i="14"/>
  <c r="E31" i="14"/>
  <c r="D19" i="14"/>
  <c r="C15" i="14"/>
  <c r="B17" i="14"/>
  <c r="G21" i="14"/>
  <c r="E37" i="14"/>
  <c r="D9" i="14"/>
  <c r="B24" i="14"/>
  <c r="H8" i="14"/>
  <c r="F24" i="14"/>
  <c r="E20" i="14"/>
  <c r="D16" i="14"/>
  <c r="B7" i="14"/>
  <c r="J40" i="14"/>
  <c r="J32" i="14"/>
  <c r="J24" i="14"/>
  <c r="J16" i="14"/>
  <c r="J8" i="14"/>
  <c r="H36" i="14"/>
  <c r="H28" i="14"/>
  <c r="H20" i="14"/>
  <c r="H12" i="14"/>
  <c r="G40" i="14"/>
  <c r="G32" i="14"/>
  <c r="G24" i="14"/>
  <c r="G16" i="14"/>
  <c r="G8" i="14"/>
  <c r="F36" i="14"/>
  <c r="F28" i="14"/>
  <c r="F20" i="14"/>
  <c r="F12" i="14"/>
  <c r="E40" i="14"/>
  <c r="E32" i="14"/>
  <c r="E24" i="14"/>
  <c r="E16" i="14"/>
  <c r="E8" i="14"/>
  <c r="D36" i="14"/>
  <c r="D28" i="14"/>
  <c r="D20" i="14"/>
  <c r="D12" i="14"/>
  <c r="C40" i="14"/>
  <c r="C32" i="14"/>
  <c r="C24" i="14"/>
  <c r="C16" i="14"/>
  <c r="C8" i="14"/>
  <c r="B39" i="14"/>
  <c r="B9" i="14"/>
  <c r="G39" i="14"/>
  <c r="F27" i="14"/>
  <c r="E23" i="14"/>
  <c r="D11" i="14"/>
  <c r="C7" i="14"/>
  <c r="J13" i="14"/>
  <c r="H9" i="14"/>
  <c r="F33" i="14"/>
  <c r="E21" i="14"/>
  <c r="D17" i="14"/>
  <c r="B30" i="14"/>
  <c r="J12" i="14"/>
  <c r="H16" i="14"/>
  <c r="G12" i="14"/>
  <c r="F8" i="14"/>
  <c r="E12" i="14"/>
  <c r="D8" i="14"/>
  <c r="B13" i="14"/>
  <c r="J39" i="14"/>
  <c r="J31" i="14"/>
  <c r="J23" i="14"/>
  <c r="J15" i="14"/>
  <c r="J7" i="14"/>
  <c r="H35" i="14"/>
  <c r="H27" i="14"/>
  <c r="H19" i="14"/>
  <c r="H11" i="14"/>
  <c r="G15" i="14"/>
  <c r="F35" i="14"/>
  <c r="E39" i="14"/>
  <c r="D35" i="14"/>
  <c r="C31" i="14"/>
  <c r="B22" i="14"/>
  <c r="G37" i="14"/>
  <c r="F25" i="14"/>
  <c r="E13" i="14"/>
  <c r="C37" i="14"/>
  <c r="J28" i="14"/>
  <c r="H24" i="14"/>
  <c r="G20" i="14"/>
  <c r="F16" i="14"/>
  <c r="D40" i="14"/>
  <c r="C36" i="14"/>
  <c r="B32" i="14"/>
  <c r="B21" i="14"/>
  <c r="B14" i="14"/>
  <c r="J38" i="14"/>
  <c r="J30" i="14"/>
  <c r="J22" i="14"/>
  <c r="J14" i="14"/>
  <c r="H42" i="14"/>
  <c r="H34" i="14"/>
  <c r="H26" i="14"/>
  <c r="H18" i="14"/>
  <c r="H10" i="14"/>
  <c r="G38" i="14"/>
  <c r="G30" i="14"/>
  <c r="G22" i="14"/>
  <c r="G14" i="14"/>
  <c r="F42" i="14"/>
  <c r="F34" i="14"/>
  <c r="F26" i="14"/>
  <c r="F18" i="14"/>
  <c r="F10" i="14"/>
  <c r="E38" i="14"/>
  <c r="E30" i="14"/>
  <c r="E22" i="14"/>
  <c r="E14" i="14"/>
  <c r="D42" i="14"/>
  <c r="D34" i="14"/>
  <c r="D26" i="14"/>
  <c r="D18" i="14"/>
  <c r="D10" i="14"/>
  <c r="C38" i="14"/>
  <c r="C30" i="14"/>
  <c r="C22" i="14"/>
  <c r="C14" i="14"/>
  <c r="B16" i="14"/>
  <c r="B25" i="14"/>
  <c r="B38" i="14"/>
  <c r="J37" i="14"/>
  <c r="H41" i="14"/>
  <c r="H17" i="14"/>
  <c r="F41" i="14"/>
  <c r="E29" i="14"/>
  <c r="D25" i="14"/>
  <c r="C13" i="14"/>
  <c r="B37" i="14"/>
  <c r="J20" i="14"/>
  <c r="H32" i="14"/>
  <c r="G28" i="14"/>
  <c r="F32" i="14"/>
  <c r="E28" i="14"/>
  <c r="D24" i="14"/>
  <c r="C28" i="14"/>
  <c r="B18" i="14"/>
  <c r="S29" i="1"/>
  <c r="T29" i="1" s="1"/>
  <c r="S25" i="1"/>
  <c r="S24" i="1"/>
  <c r="AF5" i="1"/>
  <c r="AF3" i="1" s="1"/>
  <c r="S40" i="1"/>
  <c r="T40" i="1" s="1"/>
  <c r="S7" i="1"/>
  <c r="T7" i="1" s="1"/>
  <c r="S39" i="1"/>
  <c r="T39" i="1" s="1"/>
  <c r="X12" i="1"/>
  <c r="S36" i="1"/>
  <c r="T36" i="1" s="1"/>
  <c r="X20" i="1"/>
  <c r="S26" i="1"/>
  <c r="S16" i="1"/>
  <c r="T16" i="1" s="1"/>
  <c r="S18" i="1"/>
  <c r="T18" i="1" s="1"/>
  <c r="S33" i="1"/>
  <c r="T33" i="1" s="1"/>
  <c r="S28" i="1"/>
  <c r="T28" i="1" s="1"/>
  <c r="X16" i="1"/>
  <c r="S22" i="1"/>
  <c r="S12" i="1"/>
  <c r="T12" i="1" s="1"/>
  <c r="S41" i="1"/>
  <c r="T41" i="1" s="1"/>
  <c r="S20" i="1"/>
  <c r="T20" i="1" s="1"/>
  <c r="S11" i="1"/>
  <c r="T11" i="1" s="1"/>
  <c r="X14" i="1"/>
  <c r="AC5" i="1"/>
  <c r="AC3" i="1" s="1"/>
  <c r="AG5" i="1"/>
  <c r="AG3" i="1" s="1"/>
  <c r="S30" i="1"/>
  <c r="T30" i="1" s="1"/>
  <c r="S14" i="1"/>
  <c r="T14" i="1" s="1"/>
  <c r="S38" i="1"/>
  <c r="T38" i="1" s="1"/>
  <c r="S27" i="1"/>
  <c r="T27" i="1" s="1"/>
  <c r="S34" i="1"/>
  <c r="T34" i="1" s="1"/>
  <c r="X17" i="1"/>
  <c r="X19" i="1"/>
  <c r="S17" i="1"/>
  <c r="T17" i="1" s="1"/>
  <c r="S9" i="1"/>
  <c r="T9" i="1" s="1"/>
  <c r="S19" i="1"/>
  <c r="T19" i="1" s="1"/>
  <c r="S42" i="1"/>
  <c r="T42" i="1" s="1"/>
  <c r="S35" i="1"/>
  <c r="T35" i="1" s="1"/>
  <c r="AE5" i="1"/>
  <c r="AE3" i="1" s="1"/>
  <c r="AD5" i="1"/>
  <c r="S32" i="1"/>
  <c r="T32" i="1" s="1"/>
  <c r="S31" i="1"/>
  <c r="T31" i="1" s="1"/>
  <c r="X10" i="1"/>
  <c r="X13" i="1"/>
  <c r="X8" i="1"/>
  <c r="X31" i="1"/>
  <c r="X34" i="1"/>
  <c r="X15" i="1"/>
  <c r="X30" i="1"/>
  <c r="X23" i="1"/>
  <c r="X41" i="1"/>
  <c r="X39" i="1"/>
  <c r="X7" i="1"/>
  <c r="X28" i="1"/>
  <c r="X38" i="1"/>
  <c r="X29" i="1"/>
  <c r="X37" i="1"/>
  <c r="X42" i="1"/>
  <c r="X24" i="1"/>
  <c r="X9" i="1"/>
  <c r="X36" i="1"/>
  <c r="X22" i="1"/>
  <c r="X32" i="1"/>
  <c r="X11" i="1"/>
  <c r="X26" i="1"/>
  <c r="X33" i="1"/>
  <c r="X40" i="1"/>
  <c r="X27" i="1"/>
  <c r="X21" i="1"/>
  <c r="X35" i="1"/>
  <c r="X25" i="1"/>
  <c r="S8" i="1"/>
  <c r="T8" i="1" s="1"/>
  <c r="S37" i="1"/>
  <c r="T37" i="1" s="1"/>
  <c r="S23" i="1"/>
  <c r="S15" i="1"/>
  <c r="T15" i="1" s="1"/>
  <c r="X18" i="1"/>
  <c r="S21" i="1"/>
  <c r="S10" i="1"/>
  <c r="T10" i="1" s="1"/>
  <c r="S13" i="1"/>
  <c r="T13" i="1" s="1"/>
  <c r="T25" i="1" l="1"/>
  <c r="D25" i="1"/>
  <c r="T23" i="1"/>
  <c r="D23" i="1"/>
  <c r="T22" i="1"/>
  <c r="D22" i="1"/>
  <c r="T21" i="1"/>
  <c r="D21" i="1"/>
  <c r="T26" i="1"/>
  <c r="D26" i="1"/>
  <c r="T24" i="1"/>
  <c r="D24" i="1"/>
  <c r="Y24" i="1"/>
  <c r="Y23" i="1"/>
  <c r="Y26" i="1"/>
  <c r="Y21" i="1"/>
  <c r="Y7" i="1"/>
  <c r="D8" i="30"/>
  <c r="D9" i="30"/>
  <c r="D5" i="30"/>
  <c r="D7" i="30"/>
  <c r="AD3" i="1"/>
  <c r="AD2" i="1" s="1"/>
  <c r="U38" i="1"/>
  <c r="C38" i="1" s="1"/>
  <c r="U18" i="1"/>
  <c r="C18" i="1" s="1"/>
  <c r="U40" i="1"/>
  <c r="C40" i="1" s="1"/>
  <c r="U31" i="1"/>
  <c r="C31" i="1" s="1"/>
  <c r="U20" i="1"/>
  <c r="C20" i="1" s="1"/>
  <c r="U16" i="1"/>
  <c r="C16" i="1" s="1"/>
  <c r="Y10" i="1"/>
  <c r="U11" i="1"/>
  <c r="C11" i="1" s="1"/>
  <c r="U32" i="1"/>
  <c r="C32" i="1" s="1"/>
  <c r="U9" i="1"/>
  <c r="C9" i="1" s="1"/>
  <c r="U41" i="1"/>
  <c r="C41" i="1" s="1"/>
  <c r="U26" i="1"/>
  <c r="C26" i="1" s="1"/>
  <c r="U8" i="1"/>
  <c r="C8" i="1" s="1"/>
  <c r="U17" i="1"/>
  <c r="C17" i="1" s="1"/>
  <c r="Y20" i="1"/>
  <c r="Y19" i="1"/>
  <c r="U22" i="1"/>
  <c r="C22" i="1" s="1"/>
  <c r="U36" i="1"/>
  <c r="C36" i="1" s="1"/>
  <c r="U13" i="1"/>
  <c r="C13" i="1" s="1"/>
  <c r="U10" i="1"/>
  <c r="C10" i="1" s="1"/>
  <c r="Y17" i="1"/>
  <c r="Y16" i="1"/>
  <c r="Y12" i="1"/>
  <c r="U24" i="1"/>
  <c r="C24" i="1" s="1"/>
  <c r="Y8" i="1"/>
  <c r="U34" i="1"/>
  <c r="C34" i="1" s="1"/>
  <c r="U28" i="1"/>
  <c r="C28" i="1" s="1"/>
  <c r="U39" i="1"/>
  <c r="C39" i="1" s="1"/>
  <c r="U25" i="1"/>
  <c r="C25" i="1" s="1"/>
  <c r="Y18" i="1"/>
  <c r="Y13" i="1"/>
  <c r="U35" i="1"/>
  <c r="C35" i="1" s="1"/>
  <c r="U27" i="1"/>
  <c r="C27" i="1" s="1"/>
  <c r="Y14" i="1"/>
  <c r="U33" i="1"/>
  <c r="C33" i="1" s="1"/>
  <c r="U7" i="1"/>
  <c r="C7" i="1" s="1"/>
  <c r="U29" i="1"/>
  <c r="C29" i="1" s="1"/>
  <c r="D18" i="1"/>
  <c r="D10" i="1"/>
  <c r="D9" i="1"/>
  <c r="D19" i="1"/>
  <c r="D13" i="1"/>
  <c r="D16" i="1"/>
  <c r="U21" i="1" l="1"/>
  <c r="C21" i="1" s="1"/>
  <c r="U19" i="1"/>
  <c r="C19" i="1" s="1"/>
  <c r="U15" i="1"/>
  <c r="C15" i="1" s="1"/>
  <c r="U12" i="1"/>
  <c r="C12" i="1" s="1"/>
  <c r="U37" i="1"/>
  <c r="C37" i="1" s="1"/>
  <c r="U23" i="1"/>
  <c r="C23" i="1" s="1"/>
  <c r="U42" i="1"/>
  <c r="C42" i="1" s="1"/>
  <c r="U30" i="1"/>
  <c r="C30" i="1" s="1"/>
  <c r="J39" i="10" s="1"/>
  <c r="U14" i="1"/>
  <c r="C14" i="1" s="1"/>
  <c r="B7" i="1"/>
  <c r="Z7" i="1"/>
  <c r="Z21" i="1"/>
  <c r="B21" i="1"/>
  <c r="Z26" i="1"/>
  <c r="B26" i="1"/>
  <c r="Z23" i="1"/>
  <c r="B23" i="1"/>
  <c r="B24" i="1"/>
  <c r="Z24" i="1"/>
  <c r="D6" i="30"/>
  <c r="E6" i="30"/>
  <c r="J6" i="30" s="1"/>
  <c r="J6" i="31"/>
  <c r="AG2" i="1"/>
  <c r="AC2" i="1"/>
  <c r="AE2" i="1"/>
  <c r="AF2" i="1"/>
  <c r="Z10" i="1"/>
  <c r="B10" i="1"/>
  <c r="Z14" i="1"/>
  <c r="B14" i="1"/>
  <c r="Z8" i="1"/>
  <c r="B8" i="1"/>
  <c r="Z19" i="1"/>
  <c r="B19" i="1"/>
  <c r="Z12" i="1"/>
  <c r="B12" i="1"/>
  <c r="Z20" i="1"/>
  <c r="B20" i="1"/>
  <c r="Z13" i="1"/>
  <c r="B13" i="1"/>
  <c r="Z18" i="1"/>
  <c r="B18" i="1"/>
  <c r="Z16" i="1"/>
  <c r="AA16" i="1" s="1"/>
  <c r="A16" i="1" s="1"/>
  <c r="B16" i="1"/>
  <c r="Z17" i="1"/>
  <c r="B17" i="1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B26" i="10"/>
  <c r="H40" i="10"/>
  <c r="H32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B25" i="10"/>
  <c r="G39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F37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B34" i="10"/>
  <c r="B28" i="10"/>
  <c r="E37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B33" i="10"/>
  <c r="B27" i="10"/>
  <c r="D36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B29" i="10"/>
  <c r="C36" i="10"/>
  <c r="C29" i="10"/>
  <c r="C28" i="10"/>
  <c r="C27" i="10"/>
  <c r="C26" i="10"/>
  <c r="C25" i="10"/>
  <c r="C24" i="10"/>
  <c r="C23" i="10"/>
  <c r="C22" i="10"/>
  <c r="C21" i="10"/>
  <c r="C20" i="10"/>
  <c r="C19" i="10"/>
  <c r="C17" i="10"/>
  <c r="C14" i="10"/>
  <c r="C11" i="10"/>
  <c r="C9" i="10"/>
  <c r="C8" i="10"/>
  <c r="C7" i="10"/>
  <c r="B39" i="10"/>
  <c r="B24" i="10"/>
  <c r="D12" i="1"/>
  <c r="D20" i="1"/>
  <c r="D17" i="1"/>
  <c r="B19" i="10" s="1"/>
  <c r="D14" i="1"/>
  <c r="B13" i="10" s="1"/>
  <c r="D15" i="1"/>
  <c r="B18" i="10" s="1"/>
  <c r="D8" i="1"/>
  <c r="B10" i="10" s="1"/>
  <c r="D11" i="1"/>
  <c r="B16" i="10" s="1"/>
  <c r="D7" i="1"/>
  <c r="C12" i="10" s="1"/>
  <c r="B23" i="10" l="1"/>
  <c r="B30" i="10"/>
  <c r="C35" i="10"/>
  <c r="B22" i="10"/>
  <c r="D35" i="10"/>
  <c r="E36" i="10"/>
  <c r="F36" i="10"/>
  <c r="B38" i="10"/>
  <c r="G30" i="10"/>
  <c r="G38" i="10"/>
  <c r="H31" i="10"/>
  <c r="H39" i="10"/>
  <c r="J32" i="10"/>
  <c r="J40" i="10"/>
  <c r="AA19" i="1"/>
  <c r="A19" i="1" s="1"/>
  <c r="J33" i="10"/>
  <c r="C37" i="10"/>
  <c r="B35" i="10"/>
  <c r="D37" i="10"/>
  <c r="B40" i="10"/>
  <c r="E30" i="10"/>
  <c r="E38" i="10"/>
  <c r="B42" i="10"/>
  <c r="F30" i="10"/>
  <c r="F38" i="10"/>
  <c r="G32" i="10"/>
  <c r="G40" i="10"/>
  <c r="H33" i="10"/>
  <c r="H41" i="10"/>
  <c r="J34" i="10"/>
  <c r="J42" i="10"/>
  <c r="C30" i="10"/>
  <c r="C38" i="10"/>
  <c r="B41" i="10"/>
  <c r="D30" i="10"/>
  <c r="D38" i="10"/>
  <c r="E31" i="10"/>
  <c r="E39" i="10"/>
  <c r="F31" i="10"/>
  <c r="F39" i="10"/>
  <c r="G33" i="10"/>
  <c r="G41" i="10"/>
  <c r="H34" i="10"/>
  <c r="H42" i="10"/>
  <c r="J35" i="10"/>
  <c r="C39" i="10"/>
  <c r="D31" i="10"/>
  <c r="D39" i="10"/>
  <c r="E32" i="10"/>
  <c r="E40" i="10"/>
  <c r="F32" i="10"/>
  <c r="F40" i="10"/>
  <c r="G34" i="10"/>
  <c r="G42" i="10"/>
  <c r="H35" i="10"/>
  <c r="J36" i="10"/>
  <c r="J41" i="10"/>
  <c r="C31" i="10"/>
  <c r="C32" i="10"/>
  <c r="C40" i="10"/>
  <c r="D32" i="10"/>
  <c r="D40" i="10"/>
  <c r="E33" i="10"/>
  <c r="E41" i="10"/>
  <c r="F33" i="10"/>
  <c r="F41" i="10"/>
  <c r="G35" i="10"/>
  <c r="H36" i="10"/>
  <c r="B32" i="10"/>
  <c r="J37" i="10"/>
  <c r="C33" i="10"/>
  <c r="C41" i="10"/>
  <c r="D33" i="10"/>
  <c r="D41" i="10"/>
  <c r="E34" i="10"/>
  <c r="E42" i="10"/>
  <c r="F34" i="10"/>
  <c r="F42" i="10"/>
  <c r="G36" i="10"/>
  <c r="B31" i="10"/>
  <c r="H37" i="10"/>
  <c r="B36" i="10"/>
  <c r="J30" i="10"/>
  <c r="J38" i="10"/>
  <c r="C34" i="10"/>
  <c r="C42" i="10"/>
  <c r="D34" i="10"/>
  <c r="D42" i="10"/>
  <c r="E35" i="10"/>
  <c r="B21" i="10"/>
  <c r="F35" i="10"/>
  <c r="G37" i="10"/>
  <c r="B37" i="10"/>
  <c r="H30" i="10"/>
  <c r="H38" i="10"/>
  <c r="J31" i="10"/>
  <c r="AA23" i="1"/>
  <c r="A23" i="1" s="1"/>
  <c r="AA26" i="1"/>
  <c r="A26" i="1" s="1"/>
  <c r="AA21" i="1"/>
  <c r="A21" i="1" s="1"/>
  <c r="AA24" i="1"/>
  <c r="A24" i="1" s="1"/>
  <c r="AA7" i="1"/>
  <c r="A7" i="1" s="1"/>
  <c r="AA10" i="1"/>
  <c r="A10" i="1" s="1"/>
  <c r="J7" i="31"/>
  <c r="E7" i="30"/>
  <c r="J7" i="30" s="1"/>
  <c r="E5" i="30"/>
  <c r="J5" i="30" s="1"/>
  <c r="J5" i="31"/>
  <c r="E9" i="30"/>
  <c r="J9" i="30" s="1"/>
  <c r="J9" i="31"/>
  <c r="AA18" i="1"/>
  <c r="A18" i="1" s="1"/>
  <c r="J8" i="31"/>
  <c r="E8" i="30"/>
  <c r="J8" i="30" s="1"/>
  <c r="AA20" i="1"/>
  <c r="A20" i="1" s="1"/>
  <c r="AA12" i="1"/>
  <c r="A12" i="1" s="1"/>
  <c r="AA13" i="1"/>
  <c r="A13" i="1" s="1"/>
  <c r="AA14" i="1"/>
  <c r="A14" i="1" s="1"/>
  <c r="AA8" i="1"/>
  <c r="A8" i="1" s="1"/>
  <c r="B15" i="10"/>
  <c r="B7" i="10"/>
  <c r="AA17" i="1"/>
  <c r="A17" i="1" s="1"/>
  <c r="B9" i="10"/>
  <c r="C10" i="10"/>
  <c r="C18" i="10"/>
  <c r="C13" i="10"/>
  <c r="C15" i="10"/>
  <c r="C16" i="10"/>
  <c r="B12" i="10"/>
  <c r="B17" i="10"/>
  <c r="B14" i="10"/>
  <c r="B11" i="10"/>
  <c r="B20" i="10"/>
  <c r="B8" i="10"/>
  <c r="F10" i="11" l="1"/>
  <c r="H24" i="11"/>
  <c r="C11" i="11"/>
  <c r="D10" i="11"/>
  <c r="F32" i="11"/>
  <c r="B10" i="11"/>
  <c r="F7" i="11"/>
  <c r="E7" i="11"/>
  <c r="J10" i="11"/>
  <c r="F8" i="11"/>
  <c r="F14" i="11"/>
  <c r="D12" i="11"/>
  <c r="B25" i="11"/>
  <c r="E10" i="11"/>
  <c r="J11" i="11"/>
  <c r="J9" i="11"/>
  <c r="D7" i="11"/>
  <c r="C12" i="11"/>
  <c r="H15" i="11"/>
  <c r="C9" i="11"/>
  <c r="K9" i="31"/>
  <c r="P10" i="35" s="1"/>
  <c r="R10" i="35" s="1"/>
  <c r="K8" i="30"/>
  <c r="E12" i="11"/>
  <c r="H7" i="11"/>
  <c r="J37" i="11"/>
  <c r="D22" i="11"/>
  <c r="J7" i="11"/>
  <c r="B9" i="11"/>
  <c r="D40" i="11"/>
  <c r="G11" i="11"/>
  <c r="F9" i="11"/>
  <c r="C10" i="11"/>
  <c r="H11" i="11"/>
  <c r="B7" i="11"/>
  <c r="K9" i="30"/>
  <c r="D9" i="11"/>
  <c r="D8" i="11"/>
  <c r="F23" i="11"/>
  <c r="J34" i="11"/>
  <c r="J25" i="11"/>
  <c r="F11" i="11"/>
  <c r="K5" i="31"/>
  <c r="P6" i="35" s="1"/>
  <c r="R6" i="35" s="1"/>
  <c r="K5" i="30"/>
  <c r="H9" i="11"/>
  <c r="G9" i="11"/>
  <c r="H8" i="11"/>
  <c r="E11" i="11"/>
  <c r="G42" i="11"/>
  <c r="D11" i="11"/>
  <c r="K8" i="31"/>
  <c r="P9" i="35" s="1"/>
  <c r="R9" i="35" s="1"/>
  <c r="G12" i="11"/>
  <c r="C37" i="11"/>
  <c r="D31" i="11"/>
  <c r="G10" i="11"/>
  <c r="E9" i="11"/>
  <c r="C7" i="11"/>
  <c r="K6" i="30"/>
  <c r="K7" i="30"/>
  <c r="E40" i="11"/>
  <c r="K6" i="31"/>
  <c r="P7" i="35" s="1"/>
  <c r="R7" i="35" s="1"/>
  <c r="K7" i="31"/>
  <c r="P8" i="35" s="1"/>
  <c r="R8" i="35" s="1"/>
  <c r="S8" i="35" s="1"/>
  <c r="H17" i="11"/>
  <c r="E41" i="11"/>
  <c r="J24" i="11"/>
  <c r="F24" i="11"/>
  <c r="J35" i="11"/>
  <c r="H33" i="11"/>
  <c r="E42" i="11"/>
  <c r="G25" i="11"/>
  <c r="E16" i="11"/>
  <c r="F16" i="11"/>
  <c r="D24" i="11"/>
  <c r="H41" i="11"/>
  <c r="J27" i="11"/>
  <c r="G35" i="11"/>
  <c r="D15" i="11"/>
  <c r="G37" i="11"/>
  <c r="J18" i="11"/>
  <c r="G26" i="11"/>
  <c r="E34" i="11"/>
  <c r="C42" i="11"/>
  <c r="F17" i="11"/>
  <c r="G17" i="11"/>
  <c r="E25" i="11"/>
  <c r="C33" i="11"/>
  <c r="J8" i="11"/>
  <c r="G8" i="11"/>
  <c r="E8" i="11"/>
  <c r="H27" i="11"/>
  <c r="B12" i="11"/>
  <c r="H16" i="11"/>
  <c r="J29" i="11"/>
  <c r="D23" i="11"/>
  <c r="D14" i="11"/>
  <c r="C25" i="11"/>
  <c r="H36" i="11"/>
  <c r="F36" i="11"/>
  <c r="D28" i="11"/>
  <c r="H19" i="11"/>
  <c r="C39" i="11"/>
  <c r="B8" i="11"/>
  <c r="G33" i="11"/>
  <c r="D13" i="11"/>
  <c r="G32" i="11"/>
  <c r="C21" i="11"/>
  <c r="D32" i="11"/>
  <c r="F15" i="11"/>
  <c r="G34" i="11"/>
  <c r="G13" i="11"/>
  <c r="E33" i="11"/>
  <c r="J16" i="11"/>
  <c r="G16" i="11"/>
  <c r="J21" i="11"/>
  <c r="H25" i="11"/>
  <c r="G36" i="11"/>
  <c r="G27" i="11"/>
  <c r="G18" i="11"/>
  <c r="C34" i="11"/>
  <c r="H37" i="11"/>
  <c r="J20" i="11"/>
  <c r="G28" i="11"/>
  <c r="E36" i="11"/>
  <c r="G21" i="11"/>
  <c r="G19" i="11"/>
  <c r="E27" i="11"/>
  <c r="C35" i="11"/>
  <c r="H38" i="11"/>
  <c r="E18" i="11"/>
  <c r="C26" i="11"/>
  <c r="D25" i="11"/>
  <c r="H29" i="11"/>
  <c r="F37" i="11"/>
  <c r="C17" i="11"/>
  <c r="H28" i="11"/>
  <c r="F28" i="11"/>
  <c r="F33" i="11"/>
  <c r="J12" i="11"/>
  <c r="G20" i="11"/>
  <c r="E28" i="11"/>
  <c r="C36" i="11"/>
  <c r="F25" i="11"/>
  <c r="H39" i="11"/>
  <c r="E19" i="11"/>
  <c r="C27" i="11"/>
  <c r="E13" i="11"/>
  <c r="H30" i="11"/>
  <c r="F38" i="11"/>
  <c r="C18" i="11"/>
  <c r="C29" i="11"/>
  <c r="H21" i="11"/>
  <c r="F29" i="11"/>
  <c r="D37" i="11"/>
  <c r="H20" i="11"/>
  <c r="F20" i="11"/>
  <c r="C40" i="11"/>
  <c r="G7" i="11"/>
  <c r="H10" i="11"/>
  <c r="B11" i="11"/>
  <c r="E24" i="11"/>
  <c r="J26" i="11"/>
  <c r="C41" i="11"/>
  <c r="D16" i="11"/>
  <c r="E35" i="11"/>
  <c r="E26" i="11"/>
  <c r="E21" i="11"/>
  <c r="E17" i="11"/>
  <c r="G29" i="11"/>
  <c r="E37" i="11"/>
  <c r="H40" i="11"/>
  <c r="E20" i="11"/>
  <c r="C28" i="11"/>
  <c r="E29" i="11"/>
  <c r="H31" i="11"/>
  <c r="F39" i="11"/>
  <c r="C19" i="11"/>
  <c r="D17" i="11"/>
  <c r="H22" i="11"/>
  <c r="F30" i="11"/>
  <c r="D38" i="11"/>
  <c r="J41" i="11"/>
  <c r="H13" i="11"/>
  <c r="F21" i="11"/>
  <c r="D29" i="11"/>
  <c r="J40" i="11"/>
  <c r="H12" i="11"/>
  <c r="F12" i="11"/>
  <c r="C24" i="11"/>
  <c r="F42" i="11"/>
  <c r="J15" i="11"/>
  <c r="J17" i="11"/>
  <c r="D27" i="11"/>
  <c r="J36" i="11"/>
  <c r="J28" i="11"/>
  <c r="J19" i="11"/>
  <c r="F41" i="11"/>
  <c r="D41" i="11"/>
  <c r="H32" i="11"/>
  <c r="F40" i="11"/>
  <c r="C20" i="11"/>
  <c r="D33" i="11"/>
  <c r="H23" i="11"/>
  <c r="F31" i="11"/>
  <c r="D39" i="11"/>
  <c r="C13" i="11"/>
  <c r="H14" i="11"/>
  <c r="F22" i="11"/>
  <c r="D30" i="11"/>
  <c r="J13" i="11"/>
  <c r="J33" i="11"/>
  <c r="G41" i="11"/>
  <c r="F13" i="11"/>
  <c r="D21" i="11"/>
  <c r="J32" i="11"/>
  <c r="G40" i="11"/>
  <c r="C8" i="11"/>
  <c r="E23" i="11"/>
  <c r="C14" i="11"/>
  <c r="C23" i="11"/>
  <c r="G24" i="11"/>
  <c r="E32" i="11"/>
  <c r="C16" i="11"/>
  <c r="F27" i="11"/>
  <c r="B24" i="11"/>
  <c r="D36" i="11"/>
  <c r="J39" i="11"/>
  <c r="G23" i="11"/>
  <c r="E15" i="11"/>
  <c r="F34" i="11"/>
  <c r="B39" i="11"/>
  <c r="J23" i="11"/>
  <c r="G15" i="11"/>
  <c r="J38" i="11"/>
  <c r="F18" i="11"/>
  <c r="B33" i="11"/>
  <c r="B13" i="11"/>
  <c r="D35" i="11"/>
  <c r="H42" i="11"/>
  <c r="B35" i="11"/>
  <c r="H34" i="11"/>
  <c r="E38" i="11"/>
  <c r="B42" i="11"/>
  <c r="C32" i="11"/>
  <c r="H35" i="11"/>
  <c r="F19" i="11"/>
  <c r="H26" i="11"/>
  <c r="D18" i="11"/>
  <c r="E31" i="11"/>
  <c r="C31" i="11"/>
  <c r="G38" i="11"/>
  <c r="C30" i="11"/>
  <c r="F35" i="11"/>
  <c r="C15" i="11"/>
  <c r="H18" i="11"/>
  <c r="C22" i="11"/>
  <c r="B20" i="11"/>
  <c r="E22" i="11"/>
  <c r="B32" i="11"/>
  <c r="D20" i="11"/>
  <c r="J31" i="11"/>
  <c r="G39" i="11"/>
  <c r="D19" i="11"/>
  <c r="J30" i="11"/>
  <c r="G30" i="11"/>
  <c r="E14" i="11"/>
  <c r="B16" i="11"/>
  <c r="B15" i="11"/>
  <c r="B36" i="11"/>
  <c r="G31" i="11"/>
  <c r="E39" i="11"/>
  <c r="J22" i="11"/>
  <c r="G14" i="11"/>
  <c r="D42" i="11"/>
  <c r="B23" i="11"/>
  <c r="B21" i="11"/>
  <c r="F26" i="11"/>
  <c r="D34" i="11"/>
  <c r="J42" i="11"/>
  <c r="B30" i="11"/>
  <c r="B27" i="11"/>
  <c r="D26" i="11"/>
  <c r="B18" i="11"/>
  <c r="B37" i="11"/>
  <c r="B34" i="11"/>
  <c r="B14" i="11"/>
  <c r="B41" i="11"/>
  <c r="B22" i="11"/>
  <c r="B31" i="11"/>
  <c r="B17" i="11"/>
  <c r="B29" i="11"/>
  <c r="J14" i="11"/>
  <c r="G22" i="11"/>
  <c r="E30" i="11"/>
  <c r="C38" i="11"/>
  <c r="B28" i="11"/>
  <c r="B40" i="11"/>
  <c r="B26" i="11"/>
  <c r="B19" i="11"/>
  <c r="B38" i="11"/>
  <c r="S10" i="35" l="1"/>
  <c r="S7" i="35"/>
  <c r="S6" i="35"/>
  <c r="S9" i="35"/>
  <c r="T9" i="35" s="1"/>
  <c r="U9" i="35" s="1"/>
  <c r="T7" i="35" l="1"/>
  <c r="U7" i="35" s="1"/>
  <c r="T6" i="35"/>
  <c r="U6" i="35" s="1"/>
  <c r="V9" i="35" s="1"/>
  <c r="K9" i="35" s="1"/>
  <c r="T8" i="35"/>
  <c r="U8" i="35" s="1"/>
  <c r="T10" i="35"/>
  <c r="U10" i="35" s="1"/>
  <c r="V10" i="35" l="1"/>
  <c r="K10" i="35" s="1"/>
  <c r="V6" i="35"/>
  <c r="K6" i="35" s="1"/>
  <c r="V8" i="35"/>
  <c r="K8" i="35" s="1"/>
  <c r="V7" i="35"/>
  <c r="K7" i="35" s="1"/>
  <c r="G6" i="35" l="1"/>
  <c r="H7" i="35"/>
  <c r="C10" i="35"/>
  <c r="F8" i="35"/>
  <c r="D7" i="35"/>
  <c r="G9" i="35"/>
  <c r="E8" i="35"/>
  <c r="I6" i="35"/>
  <c r="D6" i="35"/>
  <c r="E10" i="35"/>
  <c r="H10" i="35"/>
  <c r="E6" i="35"/>
  <c r="H9" i="35"/>
  <c r="I9" i="35"/>
  <c r="G10" i="35"/>
  <c r="C7" i="35"/>
  <c r="F9" i="35"/>
  <c r="C6" i="35"/>
  <c r="D8" i="35"/>
  <c r="E7" i="35"/>
  <c r="D9" i="35"/>
  <c r="I10" i="35"/>
  <c r="F7" i="35"/>
  <c r="C8" i="35"/>
  <c r="H8" i="35"/>
  <c r="I8" i="35"/>
  <c r="G7" i="35"/>
  <c r="C9" i="35"/>
  <c r="H6" i="35"/>
  <c r="E9" i="35"/>
  <c r="D10" i="35"/>
  <c r="F10" i="35"/>
  <c r="F6" i="35"/>
  <c r="G8" i="35"/>
  <c r="I7" i="35"/>
</calcChain>
</file>

<file path=xl/sharedStrings.xml><?xml version="1.0" encoding="utf-8"?>
<sst xmlns="http://schemas.openxmlformats.org/spreadsheetml/2006/main" count="880" uniqueCount="161">
  <si>
    <t>Výsledný čas</t>
  </si>
  <si>
    <t>čas            II. pokusu</t>
  </si>
  <si>
    <t>čas             I. pokusu</t>
  </si>
  <si>
    <t>ročník narození</t>
  </si>
  <si>
    <t>SDH / HZS / tým</t>
  </si>
  <si>
    <t>Jméno</t>
  </si>
  <si>
    <t>Start. číslo</t>
  </si>
  <si>
    <t>Pořadí</t>
  </si>
  <si>
    <t>17 - 18 let</t>
  </si>
  <si>
    <t>Věž - Startovní listina
KATEGORIE 17 - 18 let
DOROSTENCI</t>
  </si>
  <si>
    <t>Věž - Startovní listina
KATEGORIE 13 - 14 let
DOROSTENCI</t>
  </si>
  <si>
    <t>13 - 14 let</t>
  </si>
  <si>
    <t>Věž - Startovní listina
KATEGORIE 15 - 16 let
DOROSTENCI</t>
  </si>
  <si>
    <t>15 - 16 let</t>
  </si>
  <si>
    <t>Dorostenci</t>
  </si>
  <si>
    <t>pořadí</t>
  </si>
  <si>
    <t>Visegradský pohár
4. ročník
1. 5. 2018, Ostrava</t>
  </si>
  <si>
    <t>Čech</t>
  </si>
  <si>
    <t>x</t>
  </si>
  <si>
    <t>poř-cel</t>
  </si>
  <si>
    <t>poř-čech</t>
  </si>
  <si>
    <t>čas1</t>
  </si>
  <si>
    <t>čas2</t>
  </si>
  <si>
    <t>čas-min</t>
  </si>
  <si>
    <t>čas-cel</t>
  </si>
  <si>
    <t>poř-pom</t>
  </si>
  <si>
    <t>čas-min-č</t>
  </si>
  <si>
    <t>čas-cel-č</t>
  </si>
  <si>
    <t>poř-pom-č</t>
  </si>
  <si>
    <t>poř-cel-č</t>
  </si>
  <si>
    <t>poř-vyh</t>
  </si>
  <si>
    <t>vyh-pom</t>
  </si>
  <si>
    <t>vyh-pom-č</t>
  </si>
  <si>
    <t>poř-vyh-č</t>
  </si>
  <si>
    <t>Věž - Mezinárodní pohárová soutěž
KATEGORIE 13 - 14 let
DOROSTENCI</t>
  </si>
  <si>
    <t>Věž - Kvalifikační závod ČR
KATEGORIE 13 - 14 let
DOROSTENCI</t>
  </si>
  <si>
    <t>poř-č</t>
  </si>
  <si>
    <t>Věž - Mezinárodní pohárová soutěž
KATEGORIE 15 - 16 let
DOROSTENCI</t>
  </si>
  <si>
    <t>Věž - Kvalifikační závod ČR
KATEGORIE 15 - 16 let
DOROSTENCI</t>
  </si>
  <si>
    <t>Věž - Mezinárodní pohárová soutěž
KATEGORIE 17 - 18 let
DOROSTENCI</t>
  </si>
  <si>
    <t>Věž - Kvalifikační závod ČR
KATEGORIE 17 - 18 let
DOROSTENCI</t>
  </si>
  <si>
    <t>st.č.</t>
  </si>
  <si>
    <t>Součet</t>
  </si>
  <si>
    <t>1. pokus</t>
  </si>
  <si>
    <t>2. pokus</t>
  </si>
  <si>
    <t>čas</t>
  </si>
  <si>
    <t>Věž - Pořadí družstev</t>
  </si>
  <si>
    <t>DOROSTENCI</t>
  </si>
  <si>
    <t>Běh na 100 m s překážkami - Pořadí družstev</t>
  </si>
  <si>
    <t>Běh na 100 m s překážkami - Startovní listina
KATEGORIE 13 - 14 let
DOROSTENCI</t>
  </si>
  <si>
    <r>
      <rPr>
        <b/>
        <sz val="20"/>
        <color indexed="12"/>
        <rFont val="Arial CE"/>
        <charset val="238"/>
      </rPr>
      <t>Běh na 100 m s překážkami</t>
    </r>
    <r>
      <rPr>
        <b/>
        <sz val="20"/>
        <color indexed="12"/>
        <rFont val="Arial CE"/>
        <family val="2"/>
        <charset val="238"/>
      </rPr>
      <t xml:space="preserve"> - Startovní listina
KATEGORIE 15 - 16 let
DOROSTENCI</t>
    </r>
  </si>
  <si>
    <t>Běh na 100 m s překážkami - Startovní listina
KATEGORIE 17 - 18 let
DOROSTENCI</t>
  </si>
  <si>
    <t>Běh na 100 m s překážkami - Mezinárodní pohárová soutěž
KATEGORIE 13 - 14 let
DOROSTENCI</t>
  </si>
  <si>
    <t>Běh na 100 m s překážkami - Mezinárodní pohárová soutěž
KATEGORIE 15 - 16 let
DOROSTENCI</t>
  </si>
  <si>
    <t>Běh na 100 m s překážkami - Mezinárodní pohárová soutěž
KATEGORIE 17 - 18 let
DOROSTENCI</t>
  </si>
  <si>
    <t>Běh na 100 m s překážkami - Národní pohár ČR
KATEGORIE 13 - 14 let
DOROSTENCI</t>
  </si>
  <si>
    <t>Běh na 100 m s překážkami - Národní pohár ČR
KATEGORIE 15 - 16 let
DOROSTENCI</t>
  </si>
  <si>
    <t>Běh na 100 m s překážkami - Národní pohár ČR
KATEGORIE 17 - 18 let
DOROSTENCI</t>
  </si>
  <si>
    <t>Štafeta 4 x 100 m
DOROSTENCI</t>
  </si>
  <si>
    <t>Celkový čas</t>
  </si>
  <si>
    <t>min</t>
  </si>
  <si>
    <t>sou</t>
  </si>
  <si>
    <t>pom</t>
  </si>
  <si>
    <t>poř</t>
  </si>
  <si>
    <t>Požární útok
DOROSTENCI</t>
  </si>
  <si>
    <t xml:space="preserve"> PÚ</t>
  </si>
  <si>
    <t xml:space="preserve"> Štafeta 4x100m</t>
  </si>
  <si>
    <t>100m</t>
  </si>
  <si>
    <t>Věž</t>
  </si>
  <si>
    <t>Celkové výsledky
DOROSTENCI</t>
  </si>
  <si>
    <t xml:space="preserve"> Celokvé pořadí </t>
  </si>
  <si>
    <t>Celkový součet</t>
  </si>
  <si>
    <t>vyh</t>
  </si>
  <si>
    <t>Czech "A"</t>
  </si>
  <si>
    <t>Czech "B"</t>
  </si>
  <si>
    <t>Slovakia</t>
  </si>
  <si>
    <t>Latvia</t>
  </si>
  <si>
    <t>Belarus</t>
  </si>
  <si>
    <t>NP</t>
  </si>
  <si>
    <t>Adámek Ondřej</t>
  </si>
  <si>
    <t>Dambergs Patriks</t>
  </si>
  <si>
    <t>Stinčík Tomáš</t>
  </si>
  <si>
    <t>Kalous Zdeněk</t>
  </si>
  <si>
    <t>Ševelev Maksim</t>
  </si>
  <si>
    <t>Dobrovolný Jiří</t>
  </si>
  <si>
    <t>Lhotky SPORT</t>
  </si>
  <si>
    <t>Kunz Maximilian</t>
  </si>
  <si>
    <t>Marklovice</t>
  </si>
  <si>
    <t>Stolař Lukáš</t>
  </si>
  <si>
    <t>Sejans Andrejs</t>
  </si>
  <si>
    <t>Nagy Rado</t>
  </si>
  <si>
    <t>Svačina Ondřej</t>
  </si>
  <si>
    <t>Tkač Aleksandr</t>
  </si>
  <si>
    <t>Šíp Adam</t>
  </si>
  <si>
    <t>Duchcov</t>
  </si>
  <si>
    <t>Novák Zdeněk</t>
  </si>
  <si>
    <t>Starý Lískovec-SPORT</t>
  </si>
  <si>
    <t>Mikulík Jakub</t>
  </si>
  <si>
    <t>Gruntiňš Daniels</t>
  </si>
  <si>
    <t>Flégr Lukáš</t>
  </si>
  <si>
    <t>Sedlák Mikuláš</t>
  </si>
  <si>
    <t>Kucej Tomáš</t>
  </si>
  <si>
    <t>Púchov SVK</t>
  </si>
  <si>
    <t>Sazeček Zdeněk</t>
  </si>
  <si>
    <t>Vědomice</t>
  </si>
  <si>
    <t>Červinka Jiří</t>
  </si>
  <si>
    <t>Kaliniňš Janis</t>
  </si>
  <si>
    <t>Kubík Sebastián</t>
  </si>
  <si>
    <t>Baletka Adam</t>
  </si>
  <si>
    <t>Perevoznikov Stanislav</t>
  </si>
  <si>
    <t>Urban Vojtěch</t>
  </si>
  <si>
    <t>Písková Lhota</t>
  </si>
  <si>
    <t>Kaštan Vladimír</t>
  </si>
  <si>
    <t>DHZ Kolarovice</t>
  </si>
  <si>
    <t>Sibera Radek</t>
  </si>
  <si>
    <t>Křešice</t>
  </si>
  <si>
    <t>Szkandera Filip</t>
  </si>
  <si>
    <t>Klopotovice</t>
  </si>
  <si>
    <t>Lefner Matyáš</t>
  </si>
  <si>
    <t>Špiguns Roberts</t>
  </si>
  <si>
    <t>Gabrik Róbert</t>
  </si>
  <si>
    <t>Bubeníček Lukáš</t>
  </si>
  <si>
    <t>Bondarenko Ilja</t>
  </si>
  <si>
    <t>Michalski Jakub</t>
  </si>
  <si>
    <t>Karviná-Hranice</t>
  </si>
  <si>
    <t>Holčák Martin</t>
  </si>
  <si>
    <t>Oznice</t>
  </si>
  <si>
    <t>Nový Jan</t>
  </si>
  <si>
    <t>Horní Bělá</t>
  </si>
  <si>
    <t>Láznička Filip</t>
  </si>
  <si>
    <t>Český Těšín-Mosty</t>
  </si>
  <si>
    <t>Šváb Jan</t>
  </si>
  <si>
    <t>Lastovskis Martiňš</t>
  </si>
  <si>
    <t>Hlavička Daniel</t>
  </si>
  <si>
    <t>Dudlíček František</t>
  </si>
  <si>
    <t>Masalov Roman</t>
  </si>
  <si>
    <t>Zradička Martin</t>
  </si>
  <si>
    <t>Frey Daniel</t>
  </si>
  <si>
    <t>Buinickis Deniss</t>
  </si>
  <si>
    <t>Lorinc Marián</t>
  </si>
  <si>
    <t>Linhart Patrik</t>
  </si>
  <si>
    <t>Lomejko Daniil</t>
  </si>
  <si>
    <t>Adamik Pavol</t>
  </si>
  <si>
    <t>DHZ Setěchov</t>
  </si>
  <si>
    <t>Knotek Radim</t>
  </si>
  <si>
    <t>Trofimovičs Roman</t>
  </si>
  <si>
    <t>Pružinec Branislav</t>
  </si>
  <si>
    <t>Zetek Petr</t>
  </si>
  <si>
    <t>Vojtechovskij Andrej</t>
  </si>
  <si>
    <t>Lesák Lukáš</t>
  </si>
  <si>
    <t>Býškovice</t>
  </si>
  <si>
    <t>Volejník Jiří</t>
  </si>
  <si>
    <t>Siliňš Alvis</t>
  </si>
  <si>
    <t>Ševčík Dominik</t>
  </si>
  <si>
    <t>Vojtechovskij Oleg</t>
  </si>
  <si>
    <t>Kasal Prokop</t>
  </si>
  <si>
    <t>Dobrá</t>
  </si>
  <si>
    <t>Stenchlý Pavel</t>
  </si>
  <si>
    <t>Věž
Finále
DOROSTENCI</t>
  </si>
  <si>
    <t>Běh na 100 m s překážkami
Finále
DOROSTENCI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</si>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</sst>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0"/>
      <name val="Arial CE"/>
      <charset val="238"/>
    </font>
    <font>
      <b/>
      <sz val="14"/>
      <color indexed="9"/>
      <name val="Arial CE"/>
      <family val="2"/>
      <charset val="238"/>
    </font>
    <font>
      <b/>
      <sz val="1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charset val="238"/>
    </font>
    <font>
      <b/>
      <sz val="16"/>
      <color indexed="12"/>
      <name val="Arial CE"/>
      <family val="2"/>
      <charset val="238"/>
    </font>
    <font>
      <b/>
      <sz val="1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7">
    <xf numFmtId="0" fontId="0" fillId="0" borderId="0" xfId="0"/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1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left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2" fontId="1" fillId="0" borderId="7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0" fontId="1" fillId="0" borderId="9" xfId="0" applyNumberFormat="1" applyFont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center" vertical="center"/>
      <protection hidden="1"/>
    </xf>
    <xf numFmtId="1" fontId="2" fillId="3" borderId="5" xfId="0" applyNumberFormat="1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center" vertical="center"/>
      <protection hidden="1"/>
    </xf>
    <xf numFmtId="2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left" vertical="center"/>
      <protection hidden="1"/>
    </xf>
    <xf numFmtId="1" fontId="2" fillId="0" borderId="3" xfId="0" applyNumberFormat="1" applyFont="1" applyFill="1" applyBorder="1" applyAlignment="1" applyProtection="1">
      <alignment horizontal="center" vertical="center"/>
      <protection hidden="1"/>
    </xf>
    <xf numFmtId="2" fontId="2" fillId="0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ont="1" applyFill="1" applyAlignment="1" applyProtection="1">
      <alignment horizontal="center" vertical="center"/>
      <protection hidden="1"/>
    </xf>
    <xf numFmtId="0" fontId="9" fillId="0" borderId="9" xfId="1" applyFont="1" applyBorder="1" applyAlignment="1" applyProtection="1">
      <alignment horizontal="center" vertical="center"/>
      <protection hidden="1"/>
    </xf>
    <xf numFmtId="0" fontId="8" fillId="0" borderId="13" xfId="1" applyFont="1" applyFill="1" applyBorder="1" applyAlignment="1" applyProtection="1">
      <alignment vertical="center" wrapText="1"/>
      <protection hidden="1"/>
    </xf>
    <xf numFmtId="0" fontId="8" fillId="0" borderId="16" xfId="1" applyFont="1" applyFill="1" applyBorder="1" applyAlignment="1" applyProtection="1">
      <alignment vertical="center" wrapText="1"/>
      <protection hidden="1"/>
    </xf>
    <xf numFmtId="0" fontId="8" fillId="0" borderId="21" xfId="1" applyFont="1" applyFill="1" applyBorder="1" applyAlignment="1" applyProtection="1">
      <alignment vertical="center" wrapText="1"/>
      <protection hidden="1"/>
    </xf>
    <xf numFmtId="0" fontId="8" fillId="0" borderId="14" xfId="1" applyFont="1" applyFill="1" applyBorder="1" applyAlignment="1" applyProtection="1">
      <alignment horizontal="center" vertical="center" wrapText="1"/>
      <protection hidden="1"/>
    </xf>
    <xf numFmtId="0" fontId="8" fillId="0" borderId="26" xfId="1" applyFont="1" applyFill="1" applyBorder="1" applyAlignment="1" applyProtection="1">
      <alignment horizontal="center" vertical="center" wrapText="1"/>
      <protection hidden="1"/>
    </xf>
    <xf numFmtId="0" fontId="8" fillId="0" borderId="31" xfId="1" applyFont="1" applyFill="1" applyBorder="1" applyAlignment="1" applyProtection="1">
      <alignment horizontal="center" vertical="center" wrapText="1"/>
      <protection hidden="1"/>
    </xf>
    <xf numFmtId="0" fontId="8" fillId="0" borderId="28" xfId="1" applyFont="1" applyFill="1" applyBorder="1" applyAlignment="1" applyProtection="1">
      <alignment horizontal="center" vertical="center" wrapText="1"/>
      <protection hidden="1"/>
    </xf>
    <xf numFmtId="0" fontId="8" fillId="0" borderId="18" xfId="1" applyFont="1" applyFill="1" applyBorder="1" applyAlignment="1" applyProtection="1">
      <alignment horizontal="center" vertical="center" wrapText="1"/>
      <protection hidden="1"/>
    </xf>
    <xf numFmtId="0" fontId="8" fillId="0" borderId="27" xfId="1" applyFont="1" applyFill="1" applyBorder="1" applyAlignment="1" applyProtection="1">
      <alignment horizontal="center" vertical="center" wrapText="1"/>
      <protection hidden="1"/>
    </xf>
    <xf numFmtId="0" fontId="9" fillId="0" borderId="34" xfId="1" applyFont="1" applyFill="1" applyBorder="1" applyAlignment="1" applyProtection="1">
      <alignment horizontal="center" vertical="center" wrapText="1"/>
      <protection hidden="1"/>
    </xf>
    <xf numFmtId="0" fontId="9" fillId="0" borderId="35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3" fillId="0" borderId="36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" fillId="0" borderId="12" xfId="1" applyFont="1" applyFill="1" applyBorder="1" applyAlignment="1" applyProtection="1">
      <alignment horizontal="center" vertical="center"/>
      <protection hidden="1"/>
    </xf>
    <xf numFmtId="0" fontId="9" fillId="0" borderId="23" xfId="1" applyFont="1" applyFill="1" applyBorder="1" applyAlignment="1" applyProtection="1">
      <alignment horizontal="center" vertical="center" wrapText="1"/>
      <protection hidden="1"/>
    </xf>
    <xf numFmtId="0" fontId="9" fillId="0" borderId="24" xfId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  <protection hidden="1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9" fillId="0" borderId="32" xfId="1" applyFont="1" applyFill="1" applyBorder="1" applyAlignment="1" applyProtection="1">
      <alignment horizontal="center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 textRotation="90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2" fontId="17" fillId="0" borderId="39" xfId="0" applyNumberFormat="1" applyFont="1" applyBorder="1" applyAlignment="1" applyProtection="1">
      <alignment horizontal="center" vertical="center" textRotation="90"/>
      <protection hidden="1"/>
    </xf>
    <xf numFmtId="2" fontId="17" fillId="0" borderId="40" xfId="0" applyNumberFormat="1" applyFont="1" applyBorder="1" applyAlignment="1" applyProtection="1">
      <alignment horizontal="center" vertical="center" textRotation="90"/>
      <protection hidden="1"/>
    </xf>
    <xf numFmtId="2" fontId="17" fillId="0" borderId="41" xfId="0" applyNumberFormat="1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2" fontId="18" fillId="0" borderId="12" xfId="0" applyNumberFormat="1" applyFont="1" applyBorder="1" applyAlignment="1" applyProtection="1">
      <alignment horizontal="center" vertical="center" textRotation="90"/>
      <protection hidden="1"/>
    </xf>
    <xf numFmtId="2" fontId="17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9" fillId="0" borderId="9" xfId="0" applyFont="1" applyBorder="1" applyAlignment="1" applyProtection="1">
      <alignment horizontal="center" vertical="center" textRotation="90"/>
      <protection hidden="1"/>
    </xf>
    <xf numFmtId="2" fontId="17" fillId="0" borderId="43" xfId="0" applyNumberFormat="1" applyFont="1" applyBorder="1" applyAlignment="1" applyProtection="1">
      <alignment horizontal="center" vertical="center" textRotation="90"/>
      <protection hidden="1"/>
    </xf>
    <xf numFmtId="2" fontId="17" fillId="0" borderId="44" xfId="0" applyNumberFormat="1" applyFont="1" applyBorder="1" applyAlignment="1" applyProtection="1">
      <alignment horizontal="center" vertical="center" textRotation="90"/>
      <protection hidden="1"/>
    </xf>
    <xf numFmtId="2" fontId="17" fillId="0" borderId="45" xfId="0" applyNumberFormat="1" applyFont="1" applyBorder="1" applyAlignment="1" applyProtection="1">
      <alignment horizontal="center" vertical="center" textRotation="90"/>
      <protection hidden="1"/>
    </xf>
    <xf numFmtId="2" fontId="18" fillId="0" borderId="9" xfId="0" applyNumberFormat="1" applyFont="1" applyBorder="1" applyAlignment="1" applyProtection="1">
      <alignment horizontal="center" vertical="center" textRotation="90"/>
      <protection hidden="1"/>
    </xf>
    <xf numFmtId="0" fontId="14" fillId="0" borderId="42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2" fontId="1" fillId="0" borderId="9" xfId="0" applyNumberFormat="1" applyFont="1" applyBorder="1" applyAlignment="1" applyProtection="1">
      <alignment horizontal="center" vertical="center" wrapText="1"/>
      <protection hidden="1"/>
    </xf>
    <xf numFmtId="2" fontId="1" fillId="0" borderId="8" xfId="0" applyNumberFormat="1" applyFont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Alignment="1" applyProtection="1">
      <alignment horizontal="center" vertical="center" wrapText="1"/>
      <protection hidden="1"/>
    </xf>
    <xf numFmtId="0" fontId="3" fillId="2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14" fontId="1" fillId="0" borderId="9" xfId="0" applyNumberFormat="1" applyFont="1" applyBorder="1" applyAlignment="1" applyProtection="1">
      <alignment horizontal="center" vertical="center"/>
      <protection hidden="1"/>
    </xf>
    <xf numFmtId="14" fontId="1" fillId="0" borderId="8" xfId="0" applyNumberFormat="1" applyFont="1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  <protection hidden="1"/>
    </xf>
    <xf numFmtId="0" fontId="9" fillId="0" borderId="37" xfId="1" applyFont="1" applyFill="1" applyBorder="1" applyAlignment="1" applyProtection="1">
      <alignment horizontal="center" vertical="center" wrapText="1"/>
      <protection hidden="1"/>
    </xf>
    <xf numFmtId="0" fontId="9" fillId="0" borderId="32" xfId="1" applyFont="1" applyFill="1" applyBorder="1" applyAlignment="1" applyProtection="1">
      <alignment horizontal="center" vertical="center" wrapText="1"/>
      <protection hidden="1"/>
    </xf>
    <xf numFmtId="0" fontId="9" fillId="0" borderId="33" xfId="1" applyFont="1" applyFill="1" applyBorder="1" applyAlignment="1" applyProtection="1">
      <alignment horizontal="center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17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horizontal="center" vertical="center" wrapText="1"/>
      <protection hidden="1"/>
    </xf>
    <xf numFmtId="0" fontId="10" fillId="2" borderId="0" xfId="0" applyNumberFormat="1" applyFont="1" applyFill="1" applyAlignment="1" applyProtection="1">
      <alignment horizontal="center" vertical="center" wrapText="1"/>
      <protection hidden="1"/>
    </xf>
    <xf numFmtId="0" fontId="11" fillId="2" borderId="0" xfId="0" applyNumberFormat="1" applyFont="1" applyFill="1" applyAlignment="1" applyProtection="1">
      <alignment horizontal="center" vertical="center" wrapText="1"/>
      <protection hidden="1"/>
    </xf>
    <xf numFmtId="0" fontId="11" fillId="2" borderId="0" xfId="0" applyNumberFormat="1" applyFont="1" applyFill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0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57300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3</xdr:col>
      <xdr:colOff>1019176</xdr:colOff>
      <xdr:row>0</xdr:row>
      <xdr:rowOff>831917</xdr:rowOff>
    </xdr:from>
    <xdr:to>
      <xdr:col>7</xdr:col>
      <xdr:colOff>506658</xdr:colOff>
      <xdr:row>3</xdr:row>
      <xdr:rowOff>141698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1" y="831917"/>
          <a:ext cx="2078282" cy="1729131"/>
        </a:xfrm>
        <a:prstGeom prst="rect">
          <a:avLst/>
        </a:prstGeom>
      </xdr:spPr>
    </xdr:pic>
    <xdr:clientData/>
  </xdr:twoCellAnchor>
  <xdr:oneCellAnchor>
    <xdr:from>
      <xdr:col>0</xdr:col>
      <xdr:colOff>171450</xdr:colOff>
      <xdr:row>1</xdr:row>
      <xdr:rowOff>95250</xdr:rowOff>
    </xdr:from>
    <xdr:ext cx="1198095" cy="10668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57300"/>
          <a:ext cx="1198095" cy="106680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</xdr:row>
      <xdr:rowOff>111058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44433"/>
          <a:ext cx="1198095" cy="1066800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1</xdr:row>
      <xdr:rowOff>111058</xdr:rowOff>
    </xdr:from>
    <xdr:ext cx="1198095" cy="1066800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44433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457201</xdr:colOff>
      <xdr:row>0</xdr:row>
      <xdr:rowOff>114300</xdr:rowOff>
    </xdr:from>
    <xdr:to>
      <xdr:col>11</xdr:col>
      <xdr:colOff>200026</xdr:colOff>
      <xdr:row>2</xdr:row>
      <xdr:rowOff>244800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114300"/>
          <a:ext cx="2076450" cy="1730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1</xdr:row>
      <xdr:rowOff>149158</xdr:rowOff>
    </xdr:from>
    <xdr:ext cx="1198095" cy="1066800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30183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4</xdr:col>
      <xdr:colOff>352426</xdr:colOff>
      <xdr:row>0</xdr:row>
      <xdr:rowOff>514350</xdr:rowOff>
    </xdr:from>
    <xdr:to>
      <xdr:col>14</xdr:col>
      <xdr:colOff>95251</xdr:colOff>
      <xdr:row>4</xdr:row>
      <xdr:rowOff>120975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6" y="514350"/>
          <a:ext cx="2076450" cy="1730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1</xdr:row>
      <xdr:rowOff>149158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930208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4</xdr:col>
      <xdr:colOff>504826</xdr:colOff>
      <xdr:row>0</xdr:row>
      <xdr:rowOff>409575</xdr:rowOff>
    </xdr:from>
    <xdr:to>
      <xdr:col>14</xdr:col>
      <xdr:colOff>247651</xdr:colOff>
      <xdr:row>4</xdr:row>
      <xdr:rowOff>16200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6" y="409575"/>
          <a:ext cx="2076450" cy="1730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44383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49233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504825</xdr:colOff>
      <xdr:row>0</xdr:row>
      <xdr:rowOff>390525</xdr:rowOff>
    </xdr:from>
    <xdr:to>
      <xdr:col>9</xdr:col>
      <xdr:colOff>295275</xdr:colOff>
      <xdr:row>4</xdr:row>
      <xdr:rowOff>63825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390525"/>
          <a:ext cx="2076450" cy="1730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571501</xdr:colOff>
      <xdr:row>0</xdr:row>
      <xdr:rowOff>689042</xdr:rowOff>
    </xdr:from>
    <xdr:to>
      <xdr:col>12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57300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3</xdr:col>
      <xdr:colOff>990601</xdr:colOff>
      <xdr:row>0</xdr:row>
      <xdr:rowOff>831917</xdr:rowOff>
    </xdr:from>
    <xdr:to>
      <xdr:col>7</xdr:col>
      <xdr:colOff>478083</xdr:colOff>
      <xdr:row>3</xdr:row>
      <xdr:rowOff>141698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831917"/>
          <a:ext cx="2078282" cy="1729131"/>
        </a:xfrm>
        <a:prstGeom prst="rect">
          <a:avLst/>
        </a:prstGeom>
      </xdr:spPr>
    </xdr:pic>
    <xdr:clientData/>
  </xdr:twoCellAnchor>
  <xdr:oneCellAnchor>
    <xdr:from>
      <xdr:col>0</xdr:col>
      <xdr:colOff>171450</xdr:colOff>
      <xdr:row>1</xdr:row>
      <xdr:rowOff>95250</xdr:rowOff>
    </xdr:from>
    <xdr:ext cx="1198095" cy="10668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57300"/>
          <a:ext cx="1198095" cy="10668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</xdr:row>
      <xdr:rowOff>111058</xdr:rowOff>
    </xdr:from>
    <xdr:ext cx="1198095" cy="1066800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444433"/>
          <a:ext cx="1198095" cy="1066800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1</xdr:row>
      <xdr:rowOff>111058</xdr:rowOff>
    </xdr:from>
    <xdr:ext cx="1198095" cy="1066800"/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444433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7</xdr:col>
      <xdr:colOff>457201</xdr:colOff>
      <xdr:row>0</xdr:row>
      <xdr:rowOff>114300</xdr:rowOff>
    </xdr:from>
    <xdr:to>
      <xdr:col>11</xdr:col>
      <xdr:colOff>200026</xdr:colOff>
      <xdr:row>2</xdr:row>
      <xdr:rowOff>244800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114300"/>
          <a:ext cx="2076450" cy="1730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689042"/>
          <a:ext cx="2076450" cy="1730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95250</xdr:rowOff>
    </xdr:from>
    <xdr:ext cx="1198095" cy="10668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057275"/>
          <a:ext cx="1198095" cy="1066800"/>
        </a:xfrm>
        <a:prstGeom prst="rect">
          <a:avLst/>
        </a:prstGeom>
      </xdr:spPr>
    </xdr:pic>
    <xdr:clientData/>
  </xdr:oneCellAnchor>
  <xdr:twoCellAnchor editAs="oneCell">
    <xdr:from>
      <xdr:col>5</xdr:col>
      <xdr:colOff>571501</xdr:colOff>
      <xdr:row>0</xdr:row>
      <xdr:rowOff>689042</xdr:rowOff>
    </xdr:from>
    <xdr:to>
      <xdr:col>10</xdr:col>
      <xdr:colOff>66676</xdr:colOff>
      <xdr:row>4</xdr:row>
      <xdr:rowOff>19442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1" y="689042"/>
          <a:ext cx="2076450" cy="173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/>
  </sheetViews>
  <sheetFormatPr defaultRowHeight="15" x14ac:dyDescent="0.25"/>
  <sheetData>
    <row r="2" spans="1:2" x14ac:dyDescent="0.25">
      <c r="A2">
        <v>1</v>
      </c>
      <c r="B2" t="s">
        <v>73</v>
      </c>
    </row>
    <row r="3" spans="1:2" x14ac:dyDescent="0.25">
      <c r="A3">
        <v>2</v>
      </c>
      <c r="B3" t="s">
        <v>76</v>
      </c>
    </row>
    <row r="4" spans="1:2" x14ac:dyDescent="0.25">
      <c r="A4">
        <v>3</v>
      </c>
      <c r="B4" t="s">
        <v>75</v>
      </c>
    </row>
    <row r="5" spans="1:2" x14ac:dyDescent="0.25">
      <c r="A5">
        <v>4</v>
      </c>
      <c r="B5" t="s">
        <v>74</v>
      </c>
    </row>
    <row r="6" spans="1:2" x14ac:dyDescent="0.25">
      <c r="A6">
        <v>5</v>
      </c>
      <c r="B6" t="s">
        <v>77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35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11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1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2"/>
      <c r="J6" s="131"/>
    </row>
    <row r="7" spans="1:10" x14ac:dyDescent="0.25">
      <c r="A7">
        <v>1</v>
      </c>
      <c r="B7" s="12">
        <f>VLOOKUP($A7,vez_MLADŠÍ!$A$7:$L$42,2,FALSE)</f>
        <v>1</v>
      </c>
      <c r="C7" s="11">
        <f>VLOOKUP($A7,vez_MLADŠÍ!$A$7:$L$42,5,FALSE)</f>
        <v>11</v>
      </c>
      <c r="D7" s="10" t="str">
        <f>VLOOKUP($A7,vez_MLADŠÍ!$A$7:$L$42,6,FALSE)</f>
        <v>Adámek Ondřej</v>
      </c>
      <c r="E7" s="10" t="str">
        <f>VLOOKUP($A7,vez_MLADŠÍ!$A$7:$L$42,7,FALSE)</f>
        <v>Czech "A"</v>
      </c>
      <c r="F7" s="9">
        <f>VLOOKUP($A7,vez_MLADŠÍ!$A$7:$L$42,8,FALSE)</f>
        <v>2004</v>
      </c>
      <c r="G7" s="8">
        <f>VLOOKUP($A7,vez_MLADŠÍ!$A$7:$L$42,9,FALSE)</f>
        <v>7.68</v>
      </c>
      <c r="H7" s="8">
        <f>VLOOKUP($A7,vez_MLADŠÍ!$A$7:$L$42,10,FALSE)</f>
        <v>7.68</v>
      </c>
      <c r="I7" s="8"/>
      <c r="J7" s="7">
        <f>VLOOKUP($A7,vez_MLADŠÍ!$A$7:$L$42,12,FALSE)</f>
        <v>7.68</v>
      </c>
    </row>
    <row r="8" spans="1:10" x14ac:dyDescent="0.25">
      <c r="A8">
        <v>2</v>
      </c>
      <c r="B8" s="6">
        <f>VLOOKUP($A8,vez_MLADŠÍ!$A$7:$L$42,2,FALSE)</f>
        <v>2</v>
      </c>
      <c r="C8" s="5">
        <f>VLOOKUP($A8,vez_MLADŠÍ!$A$7:$L$42,5,FALSE)</f>
        <v>28</v>
      </c>
      <c r="D8" s="4" t="str">
        <f>VLOOKUP($A8,vez_MLADŠÍ!$A$7:$L$42,6,FALSE)</f>
        <v>Flégr Lukáš</v>
      </c>
      <c r="E8" s="4" t="str">
        <f>VLOOKUP($A8,vez_MLADŠÍ!$A$7:$L$42,7,FALSE)</f>
        <v>Czech "B"</v>
      </c>
      <c r="F8" s="3">
        <f>VLOOKUP($A8,vez_MLADŠÍ!$A$7:$L$42,8,FALSE)</f>
        <v>2004</v>
      </c>
      <c r="G8" s="2">
        <f>VLOOKUP($A8,vez_MLADŠÍ!$A$7:$L$42,9,FALSE)</f>
        <v>8.25</v>
      </c>
      <c r="H8" s="2">
        <f>VLOOKUP($A8,vez_MLADŠÍ!$A$7:$L$42,10,FALSE)</f>
        <v>8.08</v>
      </c>
      <c r="I8" s="2"/>
      <c r="J8" s="1">
        <f>VLOOKUP($A8,vez_MLADŠÍ!$A$7:$L$42,12,FALSE)</f>
        <v>8.08</v>
      </c>
    </row>
    <row r="9" spans="1:10" x14ac:dyDescent="0.25">
      <c r="A9">
        <v>3</v>
      </c>
      <c r="B9" s="6">
        <f>VLOOKUP($A9,vez_MLADŠÍ!$A$7:$L$42,2,FALSE)</f>
        <v>3</v>
      </c>
      <c r="C9" s="5">
        <f>VLOOKUP($A9,vez_MLADŠÍ!$A$7:$L$42,5,FALSE)</f>
        <v>25</v>
      </c>
      <c r="D9" s="4" t="str">
        <f>VLOOKUP($A9,vez_MLADŠÍ!$A$7:$L$42,6,FALSE)</f>
        <v>Mikulík Jakub</v>
      </c>
      <c r="E9" s="4" t="str">
        <f>VLOOKUP($A9,vez_MLADŠÍ!$A$7:$L$42,7,FALSE)</f>
        <v>Czech "A"</v>
      </c>
      <c r="F9" s="3">
        <f>VLOOKUP($A9,vez_MLADŠÍ!$A$7:$L$42,8,FALSE)</f>
        <v>2004</v>
      </c>
      <c r="G9" s="2">
        <f>VLOOKUP($A9,vez_MLADŠÍ!$A$7:$L$42,9,FALSE)</f>
        <v>8.19</v>
      </c>
      <c r="H9" s="2">
        <f>VLOOKUP($A9,vez_MLADŠÍ!$A$7:$L$42,10,FALSE)</f>
        <v>15.14</v>
      </c>
      <c r="I9" s="2"/>
      <c r="J9" s="1">
        <f>VLOOKUP($A9,vez_MLADŠÍ!$A$7:$L$42,12,FALSE)</f>
        <v>8.19</v>
      </c>
    </row>
    <row r="10" spans="1:10" x14ac:dyDescent="0.25">
      <c r="A10">
        <v>4</v>
      </c>
      <c r="B10" s="6">
        <f>VLOOKUP($A10,vez_MLADŠÍ!$A$7:$L$42,2,FALSE)</f>
        <v>4</v>
      </c>
      <c r="C10" s="5">
        <f>VLOOKUP($A10,vez_MLADŠÍ!$A$7:$L$42,5,FALSE)</f>
        <v>14</v>
      </c>
      <c r="D10" s="4" t="str">
        <f>VLOOKUP($A10,vez_MLADŠÍ!$A$7:$L$42,6,FALSE)</f>
        <v>Kalous Zdeněk</v>
      </c>
      <c r="E10" s="4" t="str">
        <f>VLOOKUP($A10,vez_MLADŠÍ!$A$7:$L$42,7,FALSE)</f>
        <v>Czech "B"</v>
      </c>
      <c r="F10" s="3">
        <f>VLOOKUP($A10,vez_MLADŠÍ!$A$7:$L$42,8,FALSE)</f>
        <v>2004</v>
      </c>
      <c r="G10" s="2">
        <f>VLOOKUP($A10,vez_MLADŠÍ!$A$7:$L$42,9,FALSE)</f>
        <v>8.6199999999999992</v>
      </c>
      <c r="H10" s="2">
        <f>VLOOKUP($A10,vez_MLADŠÍ!$A$7:$L$42,10,FALSE)</f>
        <v>8.51</v>
      </c>
      <c r="I10" s="2"/>
      <c r="J10" s="1">
        <f>VLOOKUP($A10,vez_MLADŠÍ!$A$7:$L$42,12,FALSE)</f>
        <v>8.51</v>
      </c>
    </row>
    <row r="11" spans="1:10" x14ac:dyDescent="0.25">
      <c r="A11">
        <v>5</v>
      </c>
      <c r="B11" s="6">
        <f>VLOOKUP($A11,vez_MLADŠÍ!$A$7:$L$42,2,FALSE)</f>
        <v>5</v>
      </c>
      <c r="C11" s="5">
        <f>VLOOKUP($A11,vez_MLADŠÍ!$A$7:$L$42,5,FALSE)</f>
        <v>16</v>
      </c>
      <c r="D11" s="4" t="str">
        <f>VLOOKUP($A11,vez_MLADŠÍ!$A$7:$L$42,6,FALSE)</f>
        <v>Dobrovolný Jiří</v>
      </c>
      <c r="E11" s="4" t="str">
        <f>VLOOKUP($A11,vez_MLADŠÍ!$A$7:$L$42,7,FALSE)</f>
        <v>Lhotky SPORT</v>
      </c>
      <c r="F11" s="3">
        <f>VLOOKUP($A11,vez_MLADŠÍ!$A$7:$L$42,8,FALSE)</f>
        <v>2004</v>
      </c>
      <c r="G11" s="2">
        <f>VLOOKUP($A11,vez_MLADŠÍ!$A$7:$L$42,9,FALSE)</f>
        <v>8.68</v>
      </c>
      <c r="H11" s="2">
        <f>VLOOKUP($A11,vez_MLADŠÍ!$A$7:$L$42,10,FALSE)</f>
        <v>9.17</v>
      </c>
      <c r="I11" s="2"/>
      <c r="J11" s="1">
        <f>VLOOKUP($A11,vez_MLADŠÍ!$A$7:$L$42,12,FALSE)</f>
        <v>8.68</v>
      </c>
    </row>
    <row r="12" spans="1:10" x14ac:dyDescent="0.25">
      <c r="A12">
        <v>6</v>
      </c>
      <c r="B12" s="6">
        <f>VLOOKUP($A12,vez_MLADŠÍ!$A$7:$L$42,2,FALSE)</f>
        <v>6</v>
      </c>
      <c r="C12" s="5">
        <f>VLOOKUP($A12,vez_MLADŠÍ!$A$7:$L$42,5,FALSE)</f>
        <v>31</v>
      </c>
      <c r="D12" s="4" t="str">
        <f>VLOOKUP($A12,vez_MLADŠÍ!$A$7:$L$42,6,FALSE)</f>
        <v>Sazeček Zdeněk</v>
      </c>
      <c r="E12" s="4" t="str">
        <f>VLOOKUP($A12,vez_MLADŠÍ!$A$7:$L$42,7,FALSE)</f>
        <v>Vědomice</v>
      </c>
      <c r="F12" s="3">
        <f>VLOOKUP($A12,vez_MLADŠÍ!$A$7:$L$42,8,FALSE)</f>
        <v>2004</v>
      </c>
      <c r="G12" s="2">
        <f>VLOOKUP($A12,vez_MLADŠÍ!$A$7:$L$42,9,FALSE)</f>
        <v>10.57</v>
      </c>
      <c r="H12" s="2">
        <f>VLOOKUP($A12,vez_MLADŠÍ!$A$7:$L$42,10,FALSE)</f>
        <v>8.74</v>
      </c>
      <c r="I12" s="2"/>
      <c r="J12" s="1">
        <f>VLOOKUP($A12,vez_MLADŠÍ!$A$7:$L$42,12,FALSE)</f>
        <v>8.74</v>
      </c>
    </row>
    <row r="13" spans="1:10" x14ac:dyDescent="0.25">
      <c r="A13">
        <v>7</v>
      </c>
      <c r="B13" s="6">
        <f>VLOOKUP($A13,vez_MLADŠÍ!$A$7:$L$42,2,FALSE)</f>
        <v>7</v>
      </c>
      <c r="C13" s="5">
        <f>VLOOKUP($A13,vez_MLADŠÍ!$A$7:$L$42,5,FALSE)</f>
        <v>24</v>
      </c>
      <c r="D13" s="4" t="str">
        <f>VLOOKUP($A13,vez_MLADŠÍ!$A$7:$L$42,6,FALSE)</f>
        <v>Novák Zdeněk</v>
      </c>
      <c r="E13" s="4" t="str">
        <f>VLOOKUP($A13,vez_MLADŠÍ!$A$7:$L$42,7,FALSE)</f>
        <v>Starý Lískovec-SPORT</v>
      </c>
      <c r="F13" s="3">
        <f>VLOOKUP($A13,vez_MLADŠÍ!$A$7:$L$42,8,FALSE)</f>
        <v>2004</v>
      </c>
      <c r="G13" s="2">
        <f>VLOOKUP($A13,vez_MLADŠÍ!$A$7:$L$42,9,FALSE)</f>
        <v>9.1300000000000008</v>
      </c>
      <c r="H13" s="2">
        <f>VLOOKUP($A13,vez_MLADŠÍ!$A$7:$L$42,10,FALSE)</f>
        <v>9.16</v>
      </c>
      <c r="I13" s="2"/>
      <c r="J13" s="1">
        <f>VLOOKUP($A13,vez_MLADŠÍ!$A$7:$L$42,12,FALSE)</f>
        <v>9.1300000000000008</v>
      </c>
    </row>
    <row r="14" spans="1:10" x14ac:dyDescent="0.25">
      <c r="A14">
        <v>8</v>
      </c>
      <c r="B14" s="6">
        <f>VLOOKUP($A14,vez_MLADŠÍ!$A$7:$L$42,2,FALSE)</f>
        <v>8</v>
      </c>
      <c r="C14" s="5">
        <f>VLOOKUP($A14,vez_MLADŠÍ!$A$7:$L$42,5,FALSE)</f>
        <v>23</v>
      </c>
      <c r="D14" s="4" t="str">
        <f>VLOOKUP($A14,vez_MLADŠÍ!$A$7:$L$42,6,FALSE)</f>
        <v>Šíp Adam</v>
      </c>
      <c r="E14" s="4" t="str">
        <f>VLOOKUP($A14,vez_MLADŠÍ!$A$7:$L$42,7,FALSE)</f>
        <v>Duchcov</v>
      </c>
      <c r="F14" s="3">
        <f>VLOOKUP($A14,vez_MLADŠÍ!$A$7:$L$42,8,FALSE)</f>
        <v>2005</v>
      </c>
      <c r="G14" s="2">
        <f>VLOOKUP($A14,vez_MLADŠÍ!$A$7:$L$42,9,FALSE)</f>
        <v>9.3800000000000008</v>
      </c>
      <c r="H14" s="2">
        <f>VLOOKUP($A14,vez_MLADŠÍ!$A$7:$L$42,10,FALSE)</f>
        <v>9.86</v>
      </c>
      <c r="I14" s="2"/>
      <c r="J14" s="1">
        <f>VLOOKUP($A14,vez_MLADŠÍ!$A$7:$L$42,12,FALSE)</f>
        <v>9.3800000000000008</v>
      </c>
    </row>
    <row r="15" spans="1:10" x14ac:dyDescent="0.25">
      <c r="A15">
        <v>9</v>
      </c>
      <c r="B15" s="6">
        <f>VLOOKUP($A15,vez_MLADŠÍ!$A$7:$L$42,2,FALSE)</f>
        <v>9</v>
      </c>
      <c r="C15" s="5">
        <f>VLOOKUP($A15,vez_MLADŠÍ!$A$7:$L$42,5,FALSE)</f>
        <v>21</v>
      </c>
      <c r="D15" s="4" t="str">
        <f>VLOOKUP($A15,vez_MLADŠÍ!$A$7:$L$42,6,FALSE)</f>
        <v>Svačina Ondřej</v>
      </c>
      <c r="E15" s="4" t="str">
        <f>VLOOKUP($A15,vez_MLADŠÍ!$A$7:$L$42,7,FALSE)</f>
        <v>Czech "B"</v>
      </c>
      <c r="F15" s="3">
        <f>VLOOKUP($A15,vez_MLADŠÍ!$A$7:$L$42,8,FALSE)</f>
        <v>2005</v>
      </c>
      <c r="G15" s="2">
        <f>VLOOKUP($A15,vez_MLADŠÍ!$A$7:$L$42,9,FALSE)</f>
        <v>9.74</v>
      </c>
      <c r="H15" s="2">
        <f>VLOOKUP($A15,vez_MLADŠÍ!$A$7:$L$42,10,FALSE)</f>
        <v>9.58</v>
      </c>
      <c r="I15" s="2"/>
      <c r="J15" s="1">
        <f>VLOOKUP($A15,vez_MLADŠÍ!$A$7:$L$42,12,FALSE)</f>
        <v>9.58</v>
      </c>
    </row>
    <row r="16" spans="1:10" x14ac:dyDescent="0.25">
      <c r="A16">
        <v>10</v>
      </c>
      <c r="B16" s="6">
        <f>VLOOKUP($A16,vez_MLADŠÍ!$A$7:$L$42,2,FALSE)</f>
        <v>10</v>
      </c>
      <c r="C16" s="5">
        <f>VLOOKUP($A16,vez_MLADŠÍ!$A$7:$L$42,5,FALSE)</f>
        <v>18</v>
      </c>
      <c r="D16" s="4" t="str">
        <f>VLOOKUP($A16,vez_MLADŠÍ!$A$7:$L$42,6,FALSE)</f>
        <v>Stolař Lukáš</v>
      </c>
      <c r="E16" s="4" t="str">
        <f>VLOOKUP($A16,vez_MLADŠÍ!$A$7:$L$42,7,FALSE)</f>
        <v>Czech "A"</v>
      </c>
      <c r="F16" s="3">
        <f>VLOOKUP($A16,vez_MLADŠÍ!$A$7:$L$42,8,FALSE)</f>
        <v>2005</v>
      </c>
      <c r="G16" s="2">
        <f>VLOOKUP($A16,vez_MLADŠÍ!$A$7:$L$42,9,FALSE)</f>
        <v>9.92</v>
      </c>
      <c r="H16" s="2">
        <f>VLOOKUP($A16,vez_MLADŠÍ!$A$7:$L$42,10,FALSE)</f>
        <v>10.3</v>
      </c>
      <c r="I16" s="2"/>
      <c r="J16" s="1">
        <f>VLOOKUP($A16,vez_MLADŠÍ!$A$7:$L$42,12,FALSE)</f>
        <v>9.92</v>
      </c>
    </row>
    <row r="17" spans="1:10" x14ac:dyDescent="0.25">
      <c r="A17">
        <v>11</v>
      </c>
      <c r="B17" s="6">
        <f>VLOOKUP($A17,vez_MLADŠÍ!$A$7:$L$42,2,FALSE)</f>
        <v>11</v>
      </c>
      <c r="C17" s="5">
        <f>VLOOKUP($A17,vez_MLADŠÍ!$A$7:$L$42,5,FALSE)</f>
        <v>17</v>
      </c>
      <c r="D17" s="4" t="str">
        <f>VLOOKUP($A17,vez_MLADŠÍ!$A$7:$L$42,6,FALSE)</f>
        <v>Kunz Maximilian</v>
      </c>
      <c r="E17" s="4" t="str">
        <f>VLOOKUP($A17,vez_MLADŠÍ!$A$7:$L$42,7,FALSE)</f>
        <v>Marklovice</v>
      </c>
      <c r="F17" s="3">
        <f>VLOOKUP($A17,vez_MLADŠÍ!$A$7:$L$42,8,FALSE)</f>
        <v>2004</v>
      </c>
      <c r="G17" s="2">
        <f>VLOOKUP($A17,vez_MLADŠÍ!$A$7:$L$42,9,FALSE)</f>
        <v>9.93</v>
      </c>
      <c r="H17" s="2" t="str">
        <f>VLOOKUP($A17,vez_MLADŠÍ!$A$7:$L$42,10,FALSE)</f>
        <v>NP</v>
      </c>
      <c r="I17" s="2"/>
      <c r="J17" s="1">
        <f>VLOOKUP($A17,vez_MLADŠÍ!$A$7:$L$42,12,FALSE)</f>
        <v>9.93</v>
      </c>
    </row>
    <row r="18" spans="1:10" x14ac:dyDescent="0.25">
      <c r="A18">
        <v>12</v>
      </c>
      <c r="B18" s="6">
        <f>VLOOKUP($A18,vez_MLADŠÍ!$A$7:$L$42,2,FALSE)</f>
        <v>12</v>
      </c>
      <c r="C18" s="5">
        <f>VLOOKUP($A18,vez_MLADŠÍ!$A$7:$L$42,5,FALSE)</f>
        <v>29</v>
      </c>
      <c r="D18" s="4" t="str">
        <f>VLOOKUP($A18,vez_MLADŠÍ!$A$7:$L$42,6,FALSE)</f>
        <v>Sedlák Mikuláš</v>
      </c>
      <c r="E18" s="4" t="str">
        <f>VLOOKUP($A18,vez_MLADŠÍ!$A$7:$L$42,7,FALSE)</f>
        <v>Lhotky SPORT</v>
      </c>
      <c r="F18" s="3">
        <f>VLOOKUP($A18,vez_MLADŠÍ!$A$7:$L$42,8,FALSE)</f>
        <v>2004</v>
      </c>
      <c r="G18" s="2">
        <f>VLOOKUP($A18,vez_MLADŠÍ!$A$7:$L$42,9,FALSE)</f>
        <v>11.26</v>
      </c>
      <c r="H18" s="2">
        <f>VLOOKUP($A18,vez_MLADŠÍ!$A$7:$L$42,10,FALSE)</f>
        <v>10.199999999999999</v>
      </c>
      <c r="I18" s="2"/>
      <c r="J18" s="1">
        <f>VLOOKUP($A18,vez_MLADŠÍ!$A$7:$L$42,12,FALSE)</f>
        <v>10.199999999999999</v>
      </c>
    </row>
    <row r="19" spans="1:10" x14ac:dyDescent="0.25">
      <c r="A19">
        <v>13</v>
      </c>
      <c r="B19" s="6" t="e">
        <f>VLOOKUP($A19,vez_MLADŠÍ!$A$7:$L$42,2,FALSE)</f>
        <v>#N/A</v>
      </c>
      <c r="C19" s="5" t="e">
        <f>VLOOKUP($A19,vez_MLADŠÍ!$A$7:$L$42,5,FALSE)</f>
        <v>#N/A</v>
      </c>
      <c r="D19" s="4" t="e">
        <f>VLOOKUP($A19,vez_MLADŠÍ!$A$7:$L$42,6,FALSE)</f>
        <v>#N/A</v>
      </c>
      <c r="E19" s="4" t="e">
        <f>VLOOKUP($A19,vez_MLADŠÍ!$A$7:$L$42,7,FALSE)</f>
        <v>#N/A</v>
      </c>
      <c r="F19" s="3" t="e">
        <f>VLOOKUP($A19,vez_MLADŠÍ!$A$7:$L$42,8,FALSE)</f>
        <v>#N/A</v>
      </c>
      <c r="G19" s="2" t="e">
        <f>VLOOKUP($A19,vez_MLADŠÍ!$A$7:$L$42,9,FALSE)</f>
        <v>#N/A</v>
      </c>
      <c r="H19" s="2" t="e">
        <f>VLOOKUP($A19,vez_MLADŠÍ!$A$7:$L$42,10,FALSE)</f>
        <v>#N/A</v>
      </c>
      <c r="I19" s="2"/>
      <c r="J19" s="1" t="e">
        <f>VLOOKUP($A19,vez_MLADŠÍ!$A$7:$L$42,12,FALSE)</f>
        <v>#N/A</v>
      </c>
    </row>
    <row r="20" spans="1:10" x14ac:dyDescent="0.25">
      <c r="A20">
        <v>14</v>
      </c>
      <c r="B20" s="6" t="e">
        <f>VLOOKUP($A20,vez_MLADŠÍ!$A$7:$L$42,2,FALSE)</f>
        <v>#N/A</v>
      </c>
      <c r="C20" s="5" t="e">
        <f>VLOOKUP($A20,vez_MLADŠÍ!$A$7:$L$42,5,FALSE)</f>
        <v>#N/A</v>
      </c>
      <c r="D20" s="4" t="e">
        <f>VLOOKUP($A20,vez_MLADŠÍ!$A$7:$L$42,6,FALSE)</f>
        <v>#N/A</v>
      </c>
      <c r="E20" s="4" t="e">
        <f>VLOOKUP($A20,vez_MLADŠÍ!$A$7:$L$42,7,FALSE)</f>
        <v>#N/A</v>
      </c>
      <c r="F20" s="3" t="e">
        <f>VLOOKUP($A20,vez_MLADŠÍ!$A$7:$L$42,8,FALSE)</f>
        <v>#N/A</v>
      </c>
      <c r="G20" s="2" t="e">
        <f>VLOOKUP($A20,vez_MLADŠÍ!$A$7:$L$42,9,FALSE)</f>
        <v>#N/A</v>
      </c>
      <c r="H20" s="2" t="e">
        <f>VLOOKUP($A20,vez_MLADŠÍ!$A$7:$L$42,10,FALSE)</f>
        <v>#N/A</v>
      </c>
      <c r="I20" s="2"/>
      <c r="J20" s="1" t="e">
        <f>VLOOKUP($A20,vez_MLADŠÍ!$A$7:$L$42,12,FALSE)</f>
        <v>#N/A</v>
      </c>
    </row>
    <row r="21" spans="1:10" x14ac:dyDescent="0.25">
      <c r="A21">
        <v>15</v>
      </c>
      <c r="B21" s="6" t="e">
        <f>VLOOKUP($A21,vez_MLADŠÍ!$A$7:$L$42,2,FALSE)</f>
        <v>#N/A</v>
      </c>
      <c r="C21" s="5" t="e">
        <f>VLOOKUP($A21,vez_MLADŠÍ!$A$7:$L$42,5,FALSE)</f>
        <v>#N/A</v>
      </c>
      <c r="D21" s="4" t="e">
        <f>VLOOKUP($A21,vez_MLADŠÍ!$A$7:$L$42,6,FALSE)</f>
        <v>#N/A</v>
      </c>
      <c r="E21" s="4" t="e">
        <f>VLOOKUP($A21,vez_MLADŠÍ!$A$7:$L$42,7,FALSE)</f>
        <v>#N/A</v>
      </c>
      <c r="F21" s="3" t="e">
        <f>VLOOKUP($A21,vez_MLADŠÍ!$A$7:$L$42,8,FALSE)</f>
        <v>#N/A</v>
      </c>
      <c r="G21" s="2" t="e">
        <f>VLOOKUP($A21,vez_MLADŠÍ!$A$7:$L$42,9,FALSE)</f>
        <v>#N/A</v>
      </c>
      <c r="H21" s="2" t="e">
        <f>VLOOKUP($A21,vez_MLADŠÍ!$A$7:$L$42,10,FALSE)</f>
        <v>#N/A</v>
      </c>
      <c r="I21" s="2"/>
      <c r="J21" s="1" t="e">
        <f>VLOOKUP($A21,vez_MLADŠÍ!$A$7:$L$42,12,FALSE)</f>
        <v>#N/A</v>
      </c>
    </row>
    <row r="22" spans="1:10" x14ac:dyDescent="0.25">
      <c r="A22">
        <v>16</v>
      </c>
      <c r="B22" s="6" t="e">
        <f>VLOOKUP($A22,vez_MLADŠÍ!$A$7:$L$42,2,FALSE)</f>
        <v>#N/A</v>
      </c>
      <c r="C22" s="5" t="e">
        <f>VLOOKUP($A22,vez_MLADŠÍ!$A$7:$L$42,5,FALSE)</f>
        <v>#N/A</v>
      </c>
      <c r="D22" s="4" t="e">
        <f>VLOOKUP($A22,vez_MLADŠÍ!$A$7:$L$42,6,FALSE)</f>
        <v>#N/A</v>
      </c>
      <c r="E22" s="4" t="e">
        <f>VLOOKUP($A22,vez_MLADŠÍ!$A$7:$L$42,7,FALSE)</f>
        <v>#N/A</v>
      </c>
      <c r="F22" s="3" t="e">
        <f>VLOOKUP($A22,vez_MLADŠÍ!$A$7:$L$42,8,FALSE)</f>
        <v>#N/A</v>
      </c>
      <c r="G22" s="2" t="e">
        <f>VLOOKUP($A22,vez_MLADŠÍ!$A$7:$L$42,9,FALSE)</f>
        <v>#N/A</v>
      </c>
      <c r="H22" s="2" t="e">
        <f>VLOOKUP($A22,vez_MLADŠÍ!$A$7:$L$42,10,FALSE)</f>
        <v>#N/A</v>
      </c>
      <c r="I22" s="2"/>
      <c r="J22" s="1" t="e">
        <f>VLOOKUP($A22,vez_MLADŠÍ!$A$7:$L$42,12,FALSE)</f>
        <v>#N/A</v>
      </c>
    </row>
    <row r="23" spans="1:10" x14ac:dyDescent="0.25">
      <c r="A23">
        <v>17</v>
      </c>
      <c r="B23" s="6" t="e">
        <f>VLOOKUP($A23,vez_MLADŠÍ!$A$7:$L$42,2,FALSE)</f>
        <v>#N/A</v>
      </c>
      <c r="C23" s="5" t="e">
        <f>VLOOKUP($A23,vez_MLADŠÍ!$A$7:$L$42,5,FALSE)</f>
        <v>#N/A</v>
      </c>
      <c r="D23" s="4" t="e">
        <f>VLOOKUP($A23,vez_MLADŠÍ!$A$7:$L$42,6,FALSE)</f>
        <v>#N/A</v>
      </c>
      <c r="E23" s="4" t="e">
        <f>VLOOKUP($A23,vez_MLADŠÍ!$A$7:$L$42,7,FALSE)</f>
        <v>#N/A</v>
      </c>
      <c r="F23" s="3" t="e">
        <f>VLOOKUP($A23,vez_MLADŠÍ!$A$7:$L$42,8,FALSE)</f>
        <v>#N/A</v>
      </c>
      <c r="G23" s="2" t="e">
        <f>VLOOKUP($A23,vez_MLADŠÍ!$A$7:$L$42,9,FALSE)</f>
        <v>#N/A</v>
      </c>
      <c r="H23" s="2" t="e">
        <f>VLOOKUP($A23,vez_MLADŠÍ!$A$7:$L$42,10,FALSE)</f>
        <v>#N/A</v>
      </c>
      <c r="I23" s="2"/>
      <c r="J23" s="1" t="e">
        <f>VLOOKUP($A23,vez_MLADŠÍ!$A$7:$L$42,12,FALSE)</f>
        <v>#N/A</v>
      </c>
    </row>
    <row r="24" spans="1:10" x14ac:dyDescent="0.25">
      <c r="A24">
        <v>18</v>
      </c>
      <c r="B24" s="6" t="e">
        <f>VLOOKUP($A24,vez_MLADŠÍ!$A$7:$L$42,2,FALSE)</f>
        <v>#N/A</v>
      </c>
      <c r="C24" s="5" t="e">
        <f>VLOOKUP($A24,vez_MLADŠÍ!$A$7:$L$42,5,FALSE)</f>
        <v>#N/A</v>
      </c>
      <c r="D24" s="4" t="e">
        <f>VLOOKUP($A24,vez_MLADŠÍ!$A$7:$L$42,6,FALSE)</f>
        <v>#N/A</v>
      </c>
      <c r="E24" s="4" t="e">
        <f>VLOOKUP($A24,vez_MLADŠÍ!$A$7:$L$42,7,FALSE)</f>
        <v>#N/A</v>
      </c>
      <c r="F24" s="3" t="e">
        <f>VLOOKUP($A24,vez_MLADŠÍ!$A$7:$L$42,8,FALSE)</f>
        <v>#N/A</v>
      </c>
      <c r="G24" s="2" t="e">
        <f>VLOOKUP($A24,vez_MLADŠÍ!$A$7:$L$42,9,FALSE)</f>
        <v>#N/A</v>
      </c>
      <c r="H24" s="2" t="e">
        <f>VLOOKUP($A24,vez_MLADŠÍ!$A$7:$L$42,10,FALSE)</f>
        <v>#N/A</v>
      </c>
      <c r="I24" s="2"/>
      <c r="J24" s="1" t="e">
        <f>VLOOKUP($A24,vez_MLADŠÍ!$A$7:$L$42,12,FALSE)</f>
        <v>#N/A</v>
      </c>
    </row>
    <row r="25" spans="1:10" x14ac:dyDescent="0.25">
      <c r="A25">
        <v>19</v>
      </c>
      <c r="B25" s="6" t="e">
        <f>VLOOKUP($A25,vez_MLADŠÍ!$A$7:$L$42,2,FALSE)</f>
        <v>#N/A</v>
      </c>
      <c r="C25" s="5" t="e">
        <f>VLOOKUP($A25,vez_MLADŠÍ!$A$7:$L$42,5,FALSE)</f>
        <v>#N/A</v>
      </c>
      <c r="D25" s="4" t="e">
        <f>VLOOKUP($A25,vez_MLADŠÍ!$A$7:$L$42,6,FALSE)</f>
        <v>#N/A</v>
      </c>
      <c r="E25" s="4" t="e">
        <f>VLOOKUP($A25,vez_MLADŠÍ!$A$7:$L$42,7,FALSE)</f>
        <v>#N/A</v>
      </c>
      <c r="F25" s="3" t="e">
        <f>VLOOKUP($A25,vez_MLADŠÍ!$A$7:$L$42,8,FALSE)</f>
        <v>#N/A</v>
      </c>
      <c r="G25" s="2" t="e">
        <f>VLOOKUP($A25,vez_MLADŠÍ!$A$7:$L$42,9,FALSE)</f>
        <v>#N/A</v>
      </c>
      <c r="H25" s="2" t="e">
        <f>VLOOKUP($A25,vez_MLADŠÍ!$A$7:$L$42,10,FALSE)</f>
        <v>#N/A</v>
      </c>
      <c r="I25" s="2"/>
      <c r="J25" s="1" t="e">
        <f>VLOOKUP($A25,vez_MLADŠÍ!$A$7:$L$42,12,FALSE)</f>
        <v>#N/A</v>
      </c>
    </row>
    <row r="26" spans="1:10" x14ac:dyDescent="0.25">
      <c r="A26">
        <v>20</v>
      </c>
      <c r="B26" s="6" t="e">
        <f>VLOOKUP($A26,vez_MLADŠÍ!$A$7:$L$42,2,FALSE)</f>
        <v>#N/A</v>
      </c>
      <c r="C26" s="5" t="e">
        <f>VLOOKUP($A26,vez_MLADŠÍ!$A$7:$L$42,5,FALSE)</f>
        <v>#N/A</v>
      </c>
      <c r="D26" s="4" t="e">
        <f>VLOOKUP($A26,vez_MLADŠÍ!$A$7:$L$42,6,FALSE)</f>
        <v>#N/A</v>
      </c>
      <c r="E26" s="4" t="e">
        <f>VLOOKUP($A26,vez_MLADŠÍ!$A$7:$L$42,7,FALSE)</f>
        <v>#N/A</v>
      </c>
      <c r="F26" s="3" t="e">
        <f>VLOOKUP($A26,vez_MLADŠÍ!$A$7:$L$42,8,FALSE)</f>
        <v>#N/A</v>
      </c>
      <c r="G26" s="2" t="e">
        <f>VLOOKUP($A26,vez_MLADŠÍ!$A$7:$L$42,9,FALSE)</f>
        <v>#N/A</v>
      </c>
      <c r="H26" s="2" t="e">
        <f>VLOOKUP($A26,vez_MLADŠÍ!$A$7:$L$42,10,FALSE)</f>
        <v>#N/A</v>
      </c>
      <c r="I26" s="2"/>
      <c r="J26" s="1" t="e">
        <f>VLOOKUP($A26,vez_MLADŠÍ!$A$7:$L$42,12,FALSE)</f>
        <v>#N/A</v>
      </c>
    </row>
    <row r="27" spans="1:10" x14ac:dyDescent="0.25">
      <c r="A27">
        <v>21</v>
      </c>
      <c r="B27" s="6" t="e">
        <f>VLOOKUP($A27,vez_MLADŠÍ!$A$7:$L$42,2,FALSE)</f>
        <v>#N/A</v>
      </c>
      <c r="C27" s="5" t="e">
        <f>VLOOKUP($A27,vez_MLADŠÍ!$A$7:$L$42,5,FALSE)</f>
        <v>#N/A</v>
      </c>
      <c r="D27" s="4" t="e">
        <f>VLOOKUP($A27,vez_MLADŠÍ!$A$7:$L$42,6,FALSE)</f>
        <v>#N/A</v>
      </c>
      <c r="E27" s="4" t="e">
        <f>VLOOKUP($A27,vez_MLADŠÍ!$A$7:$L$42,7,FALSE)</f>
        <v>#N/A</v>
      </c>
      <c r="F27" s="3" t="e">
        <f>VLOOKUP($A27,vez_MLADŠÍ!$A$7:$L$42,8,FALSE)</f>
        <v>#N/A</v>
      </c>
      <c r="G27" s="2" t="e">
        <f>VLOOKUP($A27,vez_MLADŠÍ!$A$7:$L$42,9,FALSE)</f>
        <v>#N/A</v>
      </c>
      <c r="H27" s="2" t="e">
        <f>VLOOKUP($A27,vez_MLADŠÍ!$A$7:$L$42,10,FALSE)</f>
        <v>#N/A</v>
      </c>
      <c r="I27" s="2"/>
      <c r="J27" s="1" t="e">
        <f>VLOOKUP($A27,vez_MLADŠÍ!$A$7:$L$42,12,FALSE)</f>
        <v>#N/A</v>
      </c>
    </row>
    <row r="28" spans="1:10" x14ac:dyDescent="0.25">
      <c r="A28">
        <v>22</v>
      </c>
      <c r="B28" s="6" t="e">
        <f>VLOOKUP($A28,vez_MLADŠÍ!$A$7:$L$42,2,FALSE)</f>
        <v>#N/A</v>
      </c>
      <c r="C28" s="5" t="e">
        <f>VLOOKUP($A28,vez_MLADŠÍ!$A$7:$L$42,5,FALSE)</f>
        <v>#N/A</v>
      </c>
      <c r="D28" s="4" t="e">
        <f>VLOOKUP($A28,vez_MLADŠÍ!$A$7:$L$42,6,FALSE)</f>
        <v>#N/A</v>
      </c>
      <c r="E28" s="4" t="e">
        <f>VLOOKUP($A28,vez_MLADŠÍ!$A$7:$L$42,7,FALSE)</f>
        <v>#N/A</v>
      </c>
      <c r="F28" s="3" t="e">
        <f>VLOOKUP($A28,vez_MLADŠÍ!$A$7:$L$42,8,FALSE)</f>
        <v>#N/A</v>
      </c>
      <c r="G28" s="2" t="e">
        <f>VLOOKUP($A28,vez_MLADŠÍ!$A$7:$L$42,9,FALSE)</f>
        <v>#N/A</v>
      </c>
      <c r="H28" s="2" t="e">
        <f>VLOOKUP($A28,vez_MLADŠÍ!$A$7:$L$42,10,FALSE)</f>
        <v>#N/A</v>
      </c>
      <c r="I28" s="2"/>
      <c r="J28" s="1" t="e">
        <f>VLOOKUP($A28,vez_MLADŠÍ!$A$7:$L$42,12,FALSE)</f>
        <v>#N/A</v>
      </c>
    </row>
    <row r="29" spans="1:10" x14ac:dyDescent="0.25">
      <c r="A29">
        <v>23</v>
      </c>
      <c r="B29" s="6" t="e">
        <f>VLOOKUP($A29,vez_MLADŠÍ!$A$7:$L$42,2,FALSE)</f>
        <v>#N/A</v>
      </c>
      <c r="C29" s="5" t="e">
        <f>VLOOKUP($A29,vez_MLADŠÍ!$A$7:$L$42,5,FALSE)</f>
        <v>#N/A</v>
      </c>
      <c r="D29" s="4" t="e">
        <f>VLOOKUP($A29,vez_MLADŠÍ!$A$7:$L$42,6,FALSE)</f>
        <v>#N/A</v>
      </c>
      <c r="E29" s="4" t="e">
        <f>VLOOKUP($A29,vez_MLADŠÍ!$A$7:$L$42,7,FALSE)</f>
        <v>#N/A</v>
      </c>
      <c r="F29" s="3" t="e">
        <f>VLOOKUP($A29,vez_MLADŠÍ!$A$7:$L$42,8,FALSE)</f>
        <v>#N/A</v>
      </c>
      <c r="G29" s="2" t="e">
        <f>VLOOKUP($A29,vez_MLADŠÍ!$A$7:$L$42,9,FALSE)</f>
        <v>#N/A</v>
      </c>
      <c r="H29" s="2" t="e">
        <f>VLOOKUP($A29,vez_MLADŠÍ!$A$7:$L$42,10,FALSE)</f>
        <v>#N/A</v>
      </c>
      <c r="I29" s="2"/>
      <c r="J29" s="1" t="e">
        <f>VLOOKUP($A29,vez_MLADŠÍ!$A$7:$L$42,12,FALSE)</f>
        <v>#N/A</v>
      </c>
    </row>
    <row r="30" spans="1:10" x14ac:dyDescent="0.25">
      <c r="A30">
        <v>24</v>
      </c>
      <c r="B30" s="6" t="e">
        <f>VLOOKUP($A30,vez_MLADŠÍ!$A$7:$L$42,2,FALSE)</f>
        <v>#N/A</v>
      </c>
      <c r="C30" s="5" t="e">
        <f>VLOOKUP($A30,vez_MLADŠÍ!$A$7:$L$42,5,FALSE)</f>
        <v>#N/A</v>
      </c>
      <c r="D30" s="4" t="e">
        <f>VLOOKUP($A30,vez_MLADŠÍ!$A$7:$L$42,6,FALSE)</f>
        <v>#N/A</v>
      </c>
      <c r="E30" s="4" t="e">
        <f>VLOOKUP($A30,vez_MLADŠÍ!$A$7:$L$42,7,FALSE)</f>
        <v>#N/A</v>
      </c>
      <c r="F30" s="3" t="e">
        <f>VLOOKUP($A30,vez_MLADŠÍ!$A$7:$L$42,8,FALSE)</f>
        <v>#N/A</v>
      </c>
      <c r="G30" s="2" t="e">
        <f>VLOOKUP($A30,vez_MLADŠÍ!$A$7:$L$42,9,FALSE)</f>
        <v>#N/A</v>
      </c>
      <c r="H30" s="2" t="e">
        <f>VLOOKUP($A30,vez_MLADŠÍ!$A$7:$L$42,10,FALSE)</f>
        <v>#N/A</v>
      </c>
      <c r="I30" s="2"/>
      <c r="J30" s="1" t="e">
        <f>VLOOKUP($A30,vez_MLADŠÍ!$A$7:$L$42,12,FALSE)</f>
        <v>#N/A</v>
      </c>
    </row>
    <row r="31" spans="1:10" x14ac:dyDescent="0.25">
      <c r="A31">
        <v>25</v>
      </c>
      <c r="B31" s="6" t="e">
        <f>VLOOKUP($A31,vez_MLADŠÍ!$A$7:$L$42,2,FALSE)</f>
        <v>#N/A</v>
      </c>
      <c r="C31" s="5" t="e">
        <f>VLOOKUP($A31,vez_MLADŠÍ!$A$7:$L$42,5,FALSE)</f>
        <v>#N/A</v>
      </c>
      <c r="D31" s="4" t="e">
        <f>VLOOKUP($A31,vez_MLADŠÍ!$A$7:$L$42,6,FALSE)</f>
        <v>#N/A</v>
      </c>
      <c r="E31" s="4" t="e">
        <f>VLOOKUP($A31,vez_MLADŠÍ!$A$7:$L$42,7,FALSE)</f>
        <v>#N/A</v>
      </c>
      <c r="F31" s="3" t="e">
        <f>VLOOKUP($A31,vez_MLADŠÍ!$A$7:$L$42,8,FALSE)</f>
        <v>#N/A</v>
      </c>
      <c r="G31" s="2" t="e">
        <f>VLOOKUP($A31,vez_MLADŠÍ!$A$7:$L$42,9,FALSE)</f>
        <v>#N/A</v>
      </c>
      <c r="H31" s="2" t="e">
        <f>VLOOKUP($A31,vez_MLADŠÍ!$A$7:$L$42,10,FALSE)</f>
        <v>#N/A</v>
      </c>
      <c r="I31" s="2"/>
      <c r="J31" s="1" t="e">
        <f>VLOOKUP($A31,vez_MLADŠÍ!$A$7:$L$42,12,FALSE)</f>
        <v>#N/A</v>
      </c>
    </row>
    <row r="32" spans="1:10" x14ac:dyDescent="0.25">
      <c r="A32">
        <v>26</v>
      </c>
      <c r="B32" s="6" t="e">
        <f>VLOOKUP($A32,vez_MLADŠÍ!$A$7:$L$42,2,FALSE)</f>
        <v>#N/A</v>
      </c>
      <c r="C32" s="5" t="e">
        <f>VLOOKUP($A32,vez_MLADŠÍ!$A$7:$L$42,5,FALSE)</f>
        <v>#N/A</v>
      </c>
      <c r="D32" s="4" t="e">
        <f>VLOOKUP($A32,vez_MLADŠÍ!$A$7:$L$42,6,FALSE)</f>
        <v>#N/A</v>
      </c>
      <c r="E32" s="4" t="e">
        <f>VLOOKUP($A32,vez_MLADŠÍ!$A$7:$L$42,7,FALSE)</f>
        <v>#N/A</v>
      </c>
      <c r="F32" s="3" t="e">
        <f>VLOOKUP($A32,vez_MLADŠÍ!$A$7:$L$42,8,FALSE)</f>
        <v>#N/A</v>
      </c>
      <c r="G32" s="2" t="e">
        <f>VLOOKUP($A32,vez_MLADŠÍ!$A$7:$L$42,9,FALSE)</f>
        <v>#N/A</v>
      </c>
      <c r="H32" s="2" t="e">
        <f>VLOOKUP($A32,vez_MLADŠÍ!$A$7:$L$42,10,FALSE)</f>
        <v>#N/A</v>
      </c>
      <c r="I32" s="2"/>
      <c r="J32" s="1" t="e">
        <f>VLOOKUP($A32,vez_MLADŠÍ!$A$7:$L$42,12,FALSE)</f>
        <v>#N/A</v>
      </c>
    </row>
    <row r="33" spans="1:10" x14ac:dyDescent="0.25">
      <c r="A33">
        <v>27</v>
      </c>
      <c r="B33" s="6" t="e">
        <f>VLOOKUP($A33,vez_MLADŠÍ!$A$7:$L$42,2,FALSE)</f>
        <v>#N/A</v>
      </c>
      <c r="C33" s="5" t="e">
        <f>VLOOKUP($A33,vez_MLADŠÍ!$A$7:$L$42,5,FALSE)</f>
        <v>#N/A</v>
      </c>
      <c r="D33" s="4" t="e">
        <f>VLOOKUP($A33,vez_MLADŠÍ!$A$7:$L$42,6,FALSE)</f>
        <v>#N/A</v>
      </c>
      <c r="E33" s="4" t="e">
        <f>VLOOKUP($A33,vez_MLADŠÍ!$A$7:$L$42,7,FALSE)</f>
        <v>#N/A</v>
      </c>
      <c r="F33" s="3" t="e">
        <f>VLOOKUP($A33,vez_MLADŠÍ!$A$7:$L$42,8,FALSE)</f>
        <v>#N/A</v>
      </c>
      <c r="G33" s="2" t="e">
        <f>VLOOKUP($A33,vez_MLADŠÍ!$A$7:$L$42,9,FALSE)</f>
        <v>#N/A</v>
      </c>
      <c r="H33" s="2" t="e">
        <f>VLOOKUP($A33,vez_MLADŠÍ!$A$7:$L$42,10,FALSE)</f>
        <v>#N/A</v>
      </c>
      <c r="I33" s="2"/>
      <c r="J33" s="1" t="e">
        <f>VLOOKUP($A33,vez_MLADŠÍ!$A$7:$L$42,12,FALSE)</f>
        <v>#N/A</v>
      </c>
    </row>
    <row r="34" spans="1:10" x14ac:dyDescent="0.25">
      <c r="A34">
        <v>28</v>
      </c>
      <c r="B34" s="6" t="e">
        <f>VLOOKUP($A34,vez_MLADŠÍ!$A$7:$L$42,2,FALSE)</f>
        <v>#N/A</v>
      </c>
      <c r="C34" s="5" t="e">
        <f>VLOOKUP($A34,vez_MLADŠÍ!$A$7:$L$42,5,FALSE)</f>
        <v>#N/A</v>
      </c>
      <c r="D34" s="4" t="e">
        <f>VLOOKUP($A34,vez_MLADŠÍ!$A$7:$L$42,6,FALSE)</f>
        <v>#N/A</v>
      </c>
      <c r="E34" s="4" t="e">
        <f>VLOOKUP($A34,vez_MLADŠÍ!$A$7:$L$42,7,FALSE)</f>
        <v>#N/A</v>
      </c>
      <c r="F34" s="3" t="e">
        <f>VLOOKUP($A34,vez_MLADŠÍ!$A$7:$L$42,8,FALSE)</f>
        <v>#N/A</v>
      </c>
      <c r="G34" s="2" t="e">
        <f>VLOOKUP($A34,vez_MLADŠÍ!$A$7:$L$42,9,FALSE)</f>
        <v>#N/A</v>
      </c>
      <c r="H34" s="2" t="e">
        <f>VLOOKUP($A34,vez_MLADŠÍ!$A$7:$L$42,10,FALSE)</f>
        <v>#N/A</v>
      </c>
      <c r="I34" s="2"/>
      <c r="J34" s="1" t="e">
        <f>VLOOKUP($A34,vez_MLADŠÍ!$A$7:$L$42,12,FALSE)</f>
        <v>#N/A</v>
      </c>
    </row>
    <row r="35" spans="1:10" x14ac:dyDescent="0.25">
      <c r="A35">
        <v>29</v>
      </c>
      <c r="B35" s="6" t="e">
        <f>VLOOKUP($A35,vez_MLADŠÍ!$A$7:$L$42,2,FALSE)</f>
        <v>#N/A</v>
      </c>
      <c r="C35" s="5" t="e">
        <f>VLOOKUP($A35,vez_MLADŠÍ!$A$7:$L$42,5,FALSE)</f>
        <v>#N/A</v>
      </c>
      <c r="D35" s="4" t="e">
        <f>VLOOKUP($A35,vez_MLADŠÍ!$A$7:$L$42,6,FALSE)</f>
        <v>#N/A</v>
      </c>
      <c r="E35" s="4" t="e">
        <f>VLOOKUP($A35,vez_MLADŠÍ!$A$7:$L$42,7,FALSE)</f>
        <v>#N/A</v>
      </c>
      <c r="F35" s="3" t="e">
        <f>VLOOKUP($A35,vez_MLADŠÍ!$A$7:$L$42,8,FALSE)</f>
        <v>#N/A</v>
      </c>
      <c r="G35" s="2" t="e">
        <f>VLOOKUP($A35,vez_MLADŠÍ!$A$7:$L$42,9,FALSE)</f>
        <v>#N/A</v>
      </c>
      <c r="H35" s="2" t="e">
        <f>VLOOKUP($A35,vez_MLADŠÍ!$A$7:$L$42,10,FALSE)</f>
        <v>#N/A</v>
      </c>
      <c r="I35" s="2"/>
      <c r="J35" s="1" t="e">
        <f>VLOOKUP($A35,vez_MLADŠÍ!$A$7:$L$42,12,FALSE)</f>
        <v>#N/A</v>
      </c>
    </row>
    <row r="36" spans="1:10" x14ac:dyDescent="0.25">
      <c r="A36">
        <v>30</v>
      </c>
      <c r="B36" s="6" t="e">
        <f>VLOOKUP($A36,vez_MLADŠÍ!$A$7:$L$42,2,FALSE)</f>
        <v>#N/A</v>
      </c>
      <c r="C36" s="5" t="e">
        <f>VLOOKUP($A36,vez_MLADŠÍ!$A$7:$L$42,5,FALSE)</f>
        <v>#N/A</v>
      </c>
      <c r="D36" s="4" t="e">
        <f>VLOOKUP($A36,vez_MLADŠÍ!$A$7:$L$42,6,FALSE)</f>
        <v>#N/A</v>
      </c>
      <c r="E36" s="4" t="e">
        <f>VLOOKUP($A36,vez_MLADŠÍ!$A$7:$L$42,7,FALSE)</f>
        <v>#N/A</v>
      </c>
      <c r="F36" s="3" t="e">
        <f>VLOOKUP($A36,vez_MLADŠÍ!$A$7:$L$42,8,FALSE)</f>
        <v>#N/A</v>
      </c>
      <c r="G36" s="2" t="e">
        <f>VLOOKUP($A36,vez_MLADŠÍ!$A$7:$L$42,9,FALSE)</f>
        <v>#N/A</v>
      </c>
      <c r="H36" s="2" t="e">
        <f>VLOOKUP($A36,vez_MLADŠÍ!$A$7:$L$42,10,FALSE)</f>
        <v>#N/A</v>
      </c>
      <c r="I36" s="2"/>
      <c r="J36" s="1" t="e">
        <f>VLOOKUP($A36,vez_MLADŠÍ!$A$7:$L$42,12,FALSE)</f>
        <v>#N/A</v>
      </c>
    </row>
    <row r="37" spans="1:10" x14ac:dyDescent="0.25">
      <c r="A37">
        <v>31</v>
      </c>
      <c r="B37" s="6" t="e">
        <f>VLOOKUP($A37,vez_MLADŠÍ!$A$7:$L$42,2,FALSE)</f>
        <v>#N/A</v>
      </c>
      <c r="C37" s="5" t="e">
        <f>VLOOKUP($A37,vez_MLADŠÍ!$A$7:$L$42,5,FALSE)</f>
        <v>#N/A</v>
      </c>
      <c r="D37" s="4" t="e">
        <f>VLOOKUP($A37,vez_MLADŠÍ!$A$7:$L$42,6,FALSE)</f>
        <v>#N/A</v>
      </c>
      <c r="E37" s="4" t="e">
        <f>VLOOKUP($A37,vez_MLADŠÍ!$A$7:$L$42,7,FALSE)</f>
        <v>#N/A</v>
      </c>
      <c r="F37" s="3" t="e">
        <f>VLOOKUP($A37,vez_MLADŠÍ!$A$7:$L$42,8,FALSE)</f>
        <v>#N/A</v>
      </c>
      <c r="G37" s="2" t="e">
        <f>VLOOKUP($A37,vez_MLADŠÍ!$A$7:$L$42,9,FALSE)</f>
        <v>#N/A</v>
      </c>
      <c r="H37" s="2" t="e">
        <f>VLOOKUP($A37,vez_MLADŠÍ!$A$7:$L$42,10,FALSE)</f>
        <v>#N/A</v>
      </c>
      <c r="I37" s="2"/>
      <c r="J37" s="1" t="e">
        <f>VLOOKUP($A37,vez_MLADŠÍ!$A$7:$L$42,12,FALSE)</f>
        <v>#N/A</v>
      </c>
    </row>
    <row r="38" spans="1:10" x14ac:dyDescent="0.25">
      <c r="A38">
        <v>32</v>
      </c>
      <c r="B38" s="6" t="e">
        <f>VLOOKUP($A38,vez_MLADŠÍ!$A$7:$L$42,2,FALSE)</f>
        <v>#N/A</v>
      </c>
      <c r="C38" s="5" t="e">
        <f>VLOOKUP($A38,vez_MLADŠÍ!$A$7:$L$42,5,FALSE)</f>
        <v>#N/A</v>
      </c>
      <c r="D38" s="4" t="e">
        <f>VLOOKUP($A38,vez_MLADŠÍ!$A$7:$L$42,6,FALSE)</f>
        <v>#N/A</v>
      </c>
      <c r="E38" s="4" t="e">
        <f>VLOOKUP($A38,vez_MLADŠÍ!$A$7:$L$42,7,FALSE)</f>
        <v>#N/A</v>
      </c>
      <c r="F38" s="3" t="e">
        <f>VLOOKUP($A38,vez_MLADŠÍ!$A$7:$L$42,8,FALSE)</f>
        <v>#N/A</v>
      </c>
      <c r="G38" s="2" t="e">
        <f>VLOOKUP($A38,vez_MLADŠÍ!$A$7:$L$42,9,FALSE)</f>
        <v>#N/A</v>
      </c>
      <c r="H38" s="2" t="e">
        <f>VLOOKUP($A38,vez_MLADŠÍ!$A$7:$L$42,10,FALSE)</f>
        <v>#N/A</v>
      </c>
      <c r="I38" s="2"/>
      <c r="J38" s="1" t="e">
        <f>VLOOKUP($A38,vez_MLADŠÍ!$A$7:$L$42,12,FALSE)</f>
        <v>#N/A</v>
      </c>
    </row>
    <row r="39" spans="1:10" x14ac:dyDescent="0.25">
      <c r="A39">
        <v>33</v>
      </c>
      <c r="B39" s="6" t="e">
        <f>VLOOKUP($A39,vez_MLADŠÍ!$A$7:$L$42,2,FALSE)</f>
        <v>#N/A</v>
      </c>
      <c r="C39" s="5" t="e">
        <f>VLOOKUP($A39,vez_MLADŠÍ!$A$7:$L$42,5,FALSE)</f>
        <v>#N/A</v>
      </c>
      <c r="D39" s="4" t="e">
        <f>VLOOKUP($A39,vez_MLADŠÍ!$A$7:$L$42,6,FALSE)</f>
        <v>#N/A</v>
      </c>
      <c r="E39" s="4" t="e">
        <f>VLOOKUP($A39,vez_MLADŠÍ!$A$7:$L$42,7,FALSE)</f>
        <v>#N/A</v>
      </c>
      <c r="F39" s="3" t="e">
        <f>VLOOKUP($A39,vez_MLADŠÍ!$A$7:$L$42,8,FALSE)</f>
        <v>#N/A</v>
      </c>
      <c r="G39" s="2" t="e">
        <f>VLOOKUP($A39,vez_MLADŠÍ!$A$7:$L$42,9,FALSE)</f>
        <v>#N/A</v>
      </c>
      <c r="H39" s="2" t="e">
        <f>VLOOKUP($A39,vez_MLADŠÍ!$A$7:$L$42,10,FALSE)</f>
        <v>#N/A</v>
      </c>
      <c r="I39" s="2"/>
      <c r="J39" s="1" t="e">
        <f>VLOOKUP($A39,vez_MLADŠÍ!$A$7:$L$42,12,FALSE)</f>
        <v>#N/A</v>
      </c>
    </row>
    <row r="40" spans="1:10" x14ac:dyDescent="0.25">
      <c r="A40">
        <v>34</v>
      </c>
      <c r="B40" s="6" t="e">
        <f>VLOOKUP($A40,vez_MLADŠÍ!$A$7:$L$42,2,FALSE)</f>
        <v>#N/A</v>
      </c>
      <c r="C40" s="5" t="e">
        <f>VLOOKUP($A40,vez_MLADŠÍ!$A$7:$L$42,5,FALSE)</f>
        <v>#N/A</v>
      </c>
      <c r="D40" s="4" t="e">
        <f>VLOOKUP($A40,vez_MLADŠÍ!$A$7:$L$42,6,FALSE)</f>
        <v>#N/A</v>
      </c>
      <c r="E40" s="4" t="e">
        <f>VLOOKUP($A40,vez_MLADŠÍ!$A$7:$L$42,7,FALSE)</f>
        <v>#N/A</v>
      </c>
      <c r="F40" s="3" t="e">
        <f>VLOOKUP($A40,vez_MLADŠÍ!$A$7:$L$42,8,FALSE)</f>
        <v>#N/A</v>
      </c>
      <c r="G40" s="2" t="e">
        <f>VLOOKUP($A40,vez_MLADŠÍ!$A$7:$L$42,9,FALSE)</f>
        <v>#N/A</v>
      </c>
      <c r="H40" s="2" t="e">
        <f>VLOOKUP($A40,vez_MLADŠÍ!$A$7:$L$42,10,FALSE)</f>
        <v>#N/A</v>
      </c>
      <c r="I40" s="2"/>
      <c r="J40" s="1" t="e">
        <f>VLOOKUP($A40,vez_MLADŠÍ!$A$7:$L$42,12,FALSE)</f>
        <v>#N/A</v>
      </c>
    </row>
    <row r="41" spans="1:10" x14ac:dyDescent="0.25">
      <c r="A41">
        <v>35</v>
      </c>
      <c r="B41" s="27" t="e">
        <f>VLOOKUP($A41,vez_MLADŠÍ!$A$7:$L$42,2,FALSE)</f>
        <v>#N/A</v>
      </c>
      <c r="C41" s="28" t="e">
        <f>VLOOKUP($A41,vez_MLADŠÍ!$A$7:$L$42,5,FALSE)</f>
        <v>#N/A</v>
      </c>
      <c r="D41" s="29" t="e">
        <f>VLOOKUP($A41,vez_MLADŠÍ!$A$7:$L$42,6,FALSE)</f>
        <v>#N/A</v>
      </c>
      <c r="E41" s="29" t="e">
        <f>VLOOKUP($A41,vez_MLADŠÍ!$A$7:$L$42,7,FALSE)</f>
        <v>#N/A</v>
      </c>
      <c r="F41" s="30" t="e">
        <f>VLOOKUP($A41,vez_MLADŠÍ!$A$7:$L$42,8,FALSE)</f>
        <v>#N/A</v>
      </c>
      <c r="G41" s="31" t="e">
        <f>VLOOKUP($A41,vez_MLADŠÍ!$A$7:$L$42,9,FALSE)</f>
        <v>#N/A</v>
      </c>
      <c r="H41" s="31" t="e">
        <f>VLOOKUP($A41,vez_MLADŠÍ!$A$7:$L$42,10,FALSE)</f>
        <v>#N/A</v>
      </c>
      <c r="I41" s="31"/>
      <c r="J41" s="32" t="e">
        <f>VLOOKUP($A41,vez_MLADŠÍ!$A$7:$L$42,12,FALSE)</f>
        <v>#N/A</v>
      </c>
    </row>
    <row r="42" spans="1:10" ht="15.75" thickBot="1" x14ac:dyDescent="0.3">
      <c r="A42">
        <v>36</v>
      </c>
      <c r="B42" s="33" t="e">
        <f>VLOOKUP($A42,vez_MLADŠÍ!$A$7:$L$42,2,FALSE)</f>
        <v>#N/A</v>
      </c>
      <c r="C42" s="34" t="e">
        <f>VLOOKUP($A42,vez_MLADŠÍ!$A$7:$L$42,5,FALSE)</f>
        <v>#N/A</v>
      </c>
      <c r="D42" s="35" t="e">
        <f>VLOOKUP($A42,vez_MLADŠÍ!$A$7:$L$42,6,FALSE)</f>
        <v>#N/A</v>
      </c>
      <c r="E42" s="35" t="e">
        <f>VLOOKUP($A42,vez_MLADŠÍ!$A$7:$L$42,7,FALSE)</f>
        <v>#N/A</v>
      </c>
      <c r="F42" s="36" t="e">
        <f>VLOOKUP($A42,vez_MLADŠÍ!$A$7:$L$42,8,FALSE)</f>
        <v>#N/A</v>
      </c>
      <c r="G42" s="37" t="e">
        <f>VLOOKUP($A42,vez_MLADŠÍ!$A$7:$L$42,9,FALSE)</f>
        <v>#N/A</v>
      </c>
      <c r="H42" s="37" t="e">
        <f>VLOOKUP($A42,vez_MLADŠÍ!$A$7:$L$42,10,FALSE)</f>
        <v>#N/A</v>
      </c>
      <c r="I42" s="37"/>
      <c r="J42" s="38" t="e">
        <f>VLOOKUP($A42,vez_MLADŠÍ!$A$7:$L$42,12,FALSE)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38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13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VLOOKUP($A7,vez_STŘEDNÍ!$A$7:$L$42,2,FALSE)</f>
        <v>1</v>
      </c>
      <c r="C7" s="11">
        <f>VLOOKUP($A7,vez_STŘEDNÍ!$A$7:$L$42,5,FALSE)</f>
        <v>41</v>
      </c>
      <c r="D7" s="10" t="str">
        <f>VLOOKUP($A7,vez_STŘEDNÍ!$A$7:$L$42,6,FALSE)</f>
        <v>Červinka Jiří</v>
      </c>
      <c r="E7" s="10" t="str">
        <f>VLOOKUP($A7,vez_STŘEDNÍ!$A$7:$L$42,7,FALSE)</f>
        <v>Czech "A"</v>
      </c>
      <c r="F7" s="9">
        <f>VLOOKUP($A7,vez_STŘEDNÍ!$A$7:$L$42,8,FALSE)</f>
        <v>2002</v>
      </c>
      <c r="G7" s="8">
        <f>VLOOKUP($A7,vez_STŘEDNÍ!$A$7:$L$42,9,FALSE)</f>
        <v>13.71</v>
      </c>
      <c r="H7" s="8">
        <f>VLOOKUP($A7,vez_STŘEDNÍ!$A$7:$L$42,10,FALSE)</f>
        <v>8</v>
      </c>
      <c r="I7" s="8"/>
      <c r="J7" s="7">
        <f>VLOOKUP($A7,vez_STŘEDNÍ!$A$7:$L$42,12,FALSE)</f>
        <v>8</v>
      </c>
    </row>
    <row r="8" spans="1:10" x14ac:dyDescent="0.25">
      <c r="A8">
        <v>2</v>
      </c>
      <c r="B8" s="6">
        <f>VLOOKUP($A8,vez_STŘEDNÍ!$A$7:$L$42,2,FALSE)</f>
        <v>2</v>
      </c>
      <c r="C8" s="5">
        <f>VLOOKUP($A8,vez_STŘEDNÍ!$A$7:$L$42,5,FALSE)</f>
        <v>53</v>
      </c>
      <c r="D8" s="4" t="str">
        <f>VLOOKUP($A8,vez_STŘEDNÍ!$A$7:$L$42,6,FALSE)</f>
        <v>Bubeníček Lukáš</v>
      </c>
      <c r="E8" s="4" t="str">
        <f>VLOOKUP($A8,vez_STŘEDNÍ!$A$7:$L$42,7,FALSE)</f>
        <v>Czech "B"</v>
      </c>
      <c r="F8" s="3">
        <f>VLOOKUP($A8,vez_STŘEDNÍ!$A$7:$L$42,8,FALSE)</f>
        <v>2002</v>
      </c>
      <c r="G8" s="2">
        <f>VLOOKUP($A8,vez_STŘEDNÍ!$A$7:$L$42,9,FALSE)</f>
        <v>8.2100000000000009</v>
      </c>
      <c r="H8" s="2">
        <f>VLOOKUP($A8,vez_STŘEDNÍ!$A$7:$L$42,10,FALSE)</f>
        <v>12.5</v>
      </c>
      <c r="I8" s="2"/>
      <c r="J8" s="1">
        <f>VLOOKUP($A8,vez_STŘEDNÍ!$A$7:$L$42,12,FALSE)</f>
        <v>8.2100000000000009</v>
      </c>
    </row>
    <row r="9" spans="1:10" x14ac:dyDescent="0.25">
      <c r="A9">
        <v>3</v>
      </c>
      <c r="B9" s="6">
        <f>VLOOKUP($A9,vez_STŘEDNÍ!$A$7:$L$42,2,FALSE)</f>
        <v>3</v>
      </c>
      <c r="C9" s="5">
        <f>VLOOKUP($A9,vez_STŘEDNÍ!$A$7:$L$42,5,FALSE)</f>
        <v>44</v>
      </c>
      <c r="D9" s="4" t="str">
        <f>VLOOKUP($A9,vez_STŘEDNÍ!$A$7:$L$42,6,FALSE)</f>
        <v>Baletka Adam</v>
      </c>
      <c r="E9" s="4" t="str">
        <f>VLOOKUP($A9,vez_STŘEDNÍ!$A$7:$L$42,7,FALSE)</f>
        <v>Czech "B"</v>
      </c>
      <c r="F9" s="3">
        <f>VLOOKUP($A9,vez_STŘEDNÍ!$A$7:$L$42,8,FALSE)</f>
        <v>2002</v>
      </c>
      <c r="G9" s="2">
        <f>VLOOKUP($A9,vez_STŘEDNÍ!$A$7:$L$42,9,FALSE)</f>
        <v>10.18</v>
      </c>
      <c r="H9" s="2">
        <f>VLOOKUP($A9,vez_STŘEDNÍ!$A$7:$L$42,10,FALSE)</f>
        <v>8.4600000000000009</v>
      </c>
      <c r="I9" s="2"/>
      <c r="J9" s="1">
        <f>VLOOKUP($A9,vez_STŘEDNÍ!$A$7:$L$42,12,FALSE)</f>
        <v>8.4600000000000009</v>
      </c>
    </row>
    <row r="10" spans="1:10" x14ac:dyDescent="0.25">
      <c r="A10">
        <v>4</v>
      </c>
      <c r="B10" s="6">
        <f>VLOOKUP($A10,vez_STŘEDNÍ!$A$7:$L$42,2,FALSE)</f>
        <v>4</v>
      </c>
      <c r="C10" s="5">
        <f>VLOOKUP($A10,vez_STŘEDNÍ!$A$7:$L$42,5,FALSE)</f>
        <v>57</v>
      </c>
      <c r="D10" s="4" t="str">
        <f>VLOOKUP($A10,vez_STŘEDNÍ!$A$7:$L$42,6,FALSE)</f>
        <v>Nový Jan</v>
      </c>
      <c r="E10" s="4" t="str">
        <f>VLOOKUP($A10,vez_STŘEDNÍ!$A$7:$L$42,7,FALSE)</f>
        <v>Horní Bělá</v>
      </c>
      <c r="F10" s="3">
        <f>VLOOKUP($A10,vez_STŘEDNÍ!$A$7:$L$42,8,FALSE)</f>
        <v>2002</v>
      </c>
      <c r="G10" s="2">
        <f>VLOOKUP($A10,vez_STŘEDNÍ!$A$7:$L$42,9,FALSE)</f>
        <v>10.41</v>
      </c>
      <c r="H10" s="2">
        <f>VLOOKUP($A10,vez_STŘEDNÍ!$A$7:$L$42,10,FALSE)</f>
        <v>8.6199999999999992</v>
      </c>
      <c r="I10" s="2"/>
      <c r="J10" s="1">
        <f>VLOOKUP($A10,vez_STŘEDNÍ!$A$7:$L$42,12,FALSE)</f>
        <v>8.6199999999999992</v>
      </c>
    </row>
    <row r="11" spans="1:10" x14ac:dyDescent="0.25">
      <c r="A11">
        <v>5</v>
      </c>
      <c r="B11" s="6">
        <f>VLOOKUP($A11,vez_STŘEDNÍ!$A$7:$L$42,2,FALSE)</f>
        <v>5</v>
      </c>
      <c r="C11" s="5">
        <f>VLOOKUP($A11,vez_STŘEDNÍ!$A$7:$L$42,5,FALSE)</f>
        <v>56</v>
      </c>
      <c r="D11" s="4" t="str">
        <f>VLOOKUP($A11,vez_STŘEDNÍ!$A$7:$L$42,6,FALSE)</f>
        <v>Holčák Martin</v>
      </c>
      <c r="E11" s="4" t="str">
        <f>VLOOKUP($A11,vez_STŘEDNÍ!$A$7:$L$42,7,FALSE)</f>
        <v>Oznice</v>
      </c>
      <c r="F11" s="3">
        <f>VLOOKUP($A11,vez_STŘEDNÍ!$A$7:$L$42,8,FALSE)</f>
        <v>2003</v>
      </c>
      <c r="G11" s="2">
        <f>VLOOKUP($A11,vez_STŘEDNÍ!$A$7:$L$42,9,FALSE)</f>
        <v>12.31</v>
      </c>
      <c r="H11" s="2">
        <f>VLOOKUP($A11,vez_STŘEDNÍ!$A$7:$L$42,10,FALSE)</f>
        <v>9.02</v>
      </c>
      <c r="I11" s="2"/>
      <c r="J11" s="1">
        <f>VLOOKUP($A11,vez_STŘEDNÍ!$A$7:$L$42,12,FALSE)</f>
        <v>9.02</v>
      </c>
    </row>
    <row r="12" spans="1:10" x14ac:dyDescent="0.25">
      <c r="A12">
        <v>6</v>
      </c>
      <c r="B12" s="6">
        <f>VLOOKUP($A12,vez_STŘEDNÍ!$A$7:$L$42,2,FALSE)</f>
        <v>6</v>
      </c>
      <c r="C12" s="5">
        <f>VLOOKUP($A12,vez_STŘEDNÍ!$A$7:$L$42,5,FALSE)</f>
        <v>59</v>
      </c>
      <c r="D12" s="4" t="str">
        <f>VLOOKUP($A12,vez_STŘEDNÍ!$A$7:$L$42,6,FALSE)</f>
        <v>Šváb Jan</v>
      </c>
      <c r="E12" s="4" t="str">
        <f>VLOOKUP($A12,vez_STŘEDNÍ!$A$7:$L$42,7,FALSE)</f>
        <v>Czech "A"</v>
      </c>
      <c r="F12" s="3">
        <f>VLOOKUP($A12,vez_STŘEDNÍ!$A$7:$L$42,8,FALSE)</f>
        <v>2002</v>
      </c>
      <c r="G12" s="2">
        <f>VLOOKUP($A12,vez_STŘEDNÍ!$A$7:$L$42,9,FALSE)</f>
        <v>9.2899999999999991</v>
      </c>
      <c r="H12" s="2" t="str">
        <f>VLOOKUP($A12,vez_STŘEDNÍ!$A$7:$L$42,10,FALSE)</f>
        <v>NP</v>
      </c>
      <c r="I12" s="2"/>
      <c r="J12" s="1">
        <f>VLOOKUP($A12,vez_STŘEDNÍ!$A$7:$L$42,12,FALSE)</f>
        <v>9.2899999999999991</v>
      </c>
    </row>
    <row r="13" spans="1:10" x14ac:dyDescent="0.25">
      <c r="A13">
        <v>7</v>
      </c>
      <c r="B13" s="6">
        <f>VLOOKUP($A13,vez_STŘEDNÍ!$A$7:$L$42,2,FALSE)</f>
        <v>7</v>
      </c>
      <c r="C13" s="5">
        <f>VLOOKUP($A13,vez_STŘEDNÍ!$A$7:$L$42,5,FALSE)</f>
        <v>58</v>
      </c>
      <c r="D13" s="4" t="str">
        <f>VLOOKUP($A13,vez_STŘEDNÍ!$A$7:$L$42,6,FALSE)</f>
        <v>Láznička Filip</v>
      </c>
      <c r="E13" s="4" t="str">
        <f>VLOOKUP($A13,vez_STŘEDNÍ!$A$7:$L$42,7,FALSE)</f>
        <v>Český Těšín-Mosty</v>
      </c>
      <c r="F13" s="3">
        <f>VLOOKUP($A13,vez_STŘEDNÍ!$A$7:$L$42,8,FALSE)</f>
        <v>2002</v>
      </c>
      <c r="G13" s="2">
        <f>VLOOKUP($A13,vez_STŘEDNÍ!$A$7:$L$42,9,FALSE)</f>
        <v>10</v>
      </c>
      <c r="H13" s="2">
        <f>VLOOKUP($A13,vez_STŘEDNÍ!$A$7:$L$42,10,FALSE)</f>
        <v>9.65</v>
      </c>
      <c r="I13" s="2"/>
      <c r="J13" s="1">
        <f>VLOOKUP($A13,vez_STŘEDNÍ!$A$7:$L$42,12,FALSE)</f>
        <v>9.65</v>
      </c>
    </row>
    <row r="14" spans="1:10" x14ac:dyDescent="0.25">
      <c r="A14">
        <v>8</v>
      </c>
      <c r="B14" s="6">
        <f>VLOOKUP($A14,vez_STŘEDNÍ!$A$7:$L$42,2,FALSE)</f>
        <v>8</v>
      </c>
      <c r="C14" s="5">
        <f>VLOOKUP($A14,vez_STŘEDNÍ!$A$7:$L$42,5,FALSE)</f>
        <v>64</v>
      </c>
      <c r="D14" s="4" t="str">
        <f>VLOOKUP($A14,vez_STŘEDNÍ!$A$7:$L$42,6,FALSE)</f>
        <v>Zradička Martin</v>
      </c>
      <c r="E14" s="4" t="str">
        <f>VLOOKUP($A14,vez_STŘEDNÍ!$A$7:$L$42,7,FALSE)</f>
        <v>Písková Lhota</v>
      </c>
      <c r="F14" s="3">
        <f>VLOOKUP($A14,vez_STŘEDNÍ!$A$7:$L$42,8,FALSE)</f>
        <v>2003</v>
      </c>
      <c r="G14" s="2">
        <f>VLOOKUP($A14,vez_STŘEDNÍ!$A$7:$L$42,9,FALSE)</f>
        <v>11.17</v>
      </c>
      <c r="H14" s="2">
        <f>VLOOKUP($A14,vez_STŘEDNÍ!$A$7:$L$42,10,FALSE)</f>
        <v>10.3</v>
      </c>
      <c r="I14" s="2"/>
      <c r="J14" s="1">
        <f>VLOOKUP($A14,vez_STŘEDNÍ!$A$7:$L$42,12,FALSE)</f>
        <v>10.3</v>
      </c>
    </row>
    <row r="15" spans="1:10" x14ac:dyDescent="0.25">
      <c r="A15">
        <v>9</v>
      </c>
      <c r="B15" s="6">
        <f>VLOOKUP($A15,vez_STŘEDNÍ!$A$7:$L$42,2,FALSE)</f>
        <v>9</v>
      </c>
      <c r="C15" s="5">
        <f>VLOOKUP($A15,vez_STŘEDNÍ!$A$7:$L$42,5,FALSE)</f>
        <v>50</v>
      </c>
      <c r="D15" s="4" t="str">
        <f>VLOOKUP($A15,vez_STŘEDNÍ!$A$7:$L$42,6,FALSE)</f>
        <v>Lefner Matyáš</v>
      </c>
      <c r="E15" s="4" t="str">
        <f>VLOOKUP($A15,vez_STŘEDNÍ!$A$7:$L$42,7,FALSE)</f>
        <v>Czech "A"</v>
      </c>
      <c r="F15" s="3">
        <f>VLOOKUP($A15,vez_STŘEDNÍ!$A$7:$L$42,8,FALSE)</f>
        <v>2003</v>
      </c>
      <c r="G15" s="2">
        <f>VLOOKUP($A15,vez_STŘEDNÍ!$A$7:$L$42,9,FALSE)</f>
        <v>12.71</v>
      </c>
      <c r="H15" s="2">
        <f>VLOOKUP($A15,vez_STŘEDNÍ!$A$7:$L$42,10,FALSE)</f>
        <v>10.6</v>
      </c>
      <c r="I15" s="2"/>
      <c r="J15" s="1">
        <f>VLOOKUP($A15,vez_STŘEDNÍ!$A$7:$L$42,12,FALSE)</f>
        <v>10.6</v>
      </c>
    </row>
    <row r="16" spans="1:10" x14ac:dyDescent="0.25">
      <c r="A16">
        <v>10</v>
      </c>
      <c r="B16" s="6">
        <f>VLOOKUP($A16,vez_STŘEDNÍ!$A$7:$L$42,2,FALSE)</f>
        <v>10</v>
      </c>
      <c r="C16" s="5">
        <f>VLOOKUP($A16,vez_STŘEDNÍ!$A$7:$L$42,5,FALSE)</f>
        <v>48</v>
      </c>
      <c r="D16" s="4" t="str">
        <f>VLOOKUP($A16,vez_STŘEDNÍ!$A$7:$L$42,6,FALSE)</f>
        <v>Sibera Radek</v>
      </c>
      <c r="E16" s="4" t="str">
        <f>VLOOKUP($A16,vez_STŘEDNÍ!$A$7:$L$42,7,FALSE)</f>
        <v>Křešice</v>
      </c>
      <c r="F16" s="3">
        <f>VLOOKUP($A16,vez_STŘEDNÍ!$A$7:$L$42,8,FALSE)</f>
        <v>2003</v>
      </c>
      <c r="G16" s="2">
        <f>VLOOKUP($A16,vez_STŘEDNÍ!$A$7:$L$42,9,FALSE)</f>
        <v>11.62</v>
      </c>
      <c r="H16" s="2">
        <f>VLOOKUP($A16,vez_STŘEDNÍ!$A$7:$L$42,10,FALSE)</f>
        <v>10.79</v>
      </c>
      <c r="I16" s="2"/>
      <c r="J16" s="1">
        <f>VLOOKUP($A16,vez_STŘEDNÍ!$A$7:$L$42,12,FALSE)</f>
        <v>10.79</v>
      </c>
    </row>
    <row r="17" spans="1:10" x14ac:dyDescent="0.25">
      <c r="A17">
        <v>11</v>
      </c>
      <c r="B17" s="6">
        <f>VLOOKUP($A17,vez_STŘEDNÍ!$A$7:$L$42,2,FALSE)</f>
        <v>11</v>
      </c>
      <c r="C17" s="5">
        <f>VLOOKUP($A17,vez_STŘEDNÍ!$A$7:$L$42,5,FALSE)</f>
        <v>55</v>
      </c>
      <c r="D17" s="4" t="str">
        <f>VLOOKUP($A17,vez_STŘEDNÍ!$A$7:$L$42,6,FALSE)</f>
        <v>Michalski Jakub</v>
      </c>
      <c r="E17" s="4" t="str">
        <f>VLOOKUP($A17,vez_STŘEDNÍ!$A$7:$L$42,7,FALSE)</f>
        <v>Karviná-Hranice</v>
      </c>
      <c r="F17" s="3">
        <f>VLOOKUP($A17,vez_STŘEDNÍ!$A$7:$L$42,8,FALSE)</f>
        <v>2003</v>
      </c>
      <c r="G17" s="2">
        <f>VLOOKUP($A17,vez_STŘEDNÍ!$A$7:$L$42,9,FALSE)</f>
        <v>10.83</v>
      </c>
      <c r="H17" s="2">
        <f>VLOOKUP($A17,vez_STŘEDNÍ!$A$7:$L$42,10,FALSE)</f>
        <v>11.72</v>
      </c>
      <c r="I17" s="2"/>
      <c r="J17" s="1">
        <f>VLOOKUP($A17,vez_STŘEDNÍ!$A$7:$L$42,12,FALSE)</f>
        <v>10.83</v>
      </c>
    </row>
    <row r="18" spans="1:10" x14ac:dyDescent="0.25">
      <c r="A18">
        <v>12</v>
      </c>
      <c r="B18" s="6">
        <f>VLOOKUP($A18,vez_STŘEDNÍ!$A$7:$L$42,2,FALSE)</f>
        <v>12</v>
      </c>
      <c r="C18" s="5">
        <f>VLOOKUP($A18,vez_STŘEDNÍ!$A$7:$L$42,5,FALSE)</f>
        <v>65</v>
      </c>
      <c r="D18" s="4" t="str">
        <f>VLOOKUP($A18,vez_STŘEDNÍ!$A$7:$L$42,6,FALSE)</f>
        <v>Frey Daniel</v>
      </c>
      <c r="E18" s="4" t="str">
        <f>VLOOKUP($A18,vez_STŘEDNÍ!$A$7:$L$42,7,FALSE)</f>
        <v>Lhotky SPORT</v>
      </c>
      <c r="F18" s="3">
        <f>VLOOKUP($A18,vez_STŘEDNÍ!$A$7:$L$42,8,FALSE)</f>
        <v>2002</v>
      </c>
      <c r="G18" s="2">
        <f>VLOOKUP($A18,vez_STŘEDNÍ!$A$7:$L$42,9,FALSE)</f>
        <v>10.97</v>
      </c>
      <c r="H18" s="2">
        <f>VLOOKUP($A18,vez_STŘEDNÍ!$A$7:$L$42,10,FALSE)</f>
        <v>12.29</v>
      </c>
      <c r="I18" s="2"/>
      <c r="J18" s="1">
        <f>VLOOKUP($A18,vez_STŘEDNÍ!$A$7:$L$42,12,FALSE)</f>
        <v>10.97</v>
      </c>
    </row>
    <row r="19" spans="1:10" x14ac:dyDescent="0.25">
      <c r="A19">
        <v>13</v>
      </c>
      <c r="B19" s="6">
        <f>VLOOKUP($A19,vez_STŘEDNÍ!$A$7:$L$42,2,FALSE)</f>
        <v>13</v>
      </c>
      <c r="C19" s="5">
        <f>VLOOKUP($A19,vez_STŘEDNÍ!$A$7:$L$42,5,FALSE)</f>
        <v>49</v>
      </c>
      <c r="D19" s="4" t="str">
        <f>VLOOKUP($A19,vez_STŘEDNÍ!$A$7:$L$42,6,FALSE)</f>
        <v>Szkandera Filip</v>
      </c>
      <c r="E19" s="4" t="str">
        <f>VLOOKUP($A19,vez_STŘEDNÍ!$A$7:$L$42,7,FALSE)</f>
        <v>Klopotovice</v>
      </c>
      <c r="F19" s="3">
        <f>VLOOKUP($A19,vez_STŘEDNÍ!$A$7:$L$42,8,FALSE)</f>
        <v>2002</v>
      </c>
      <c r="G19" s="2">
        <f>VLOOKUP($A19,vez_STŘEDNÍ!$A$7:$L$42,9,FALSE)</f>
        <v>11.81</v>
      </c>
      <c r="H19" s="2">
        <f>VLOOKUP($A19,vez_STŘEDNÍ!$A$7:$L$42,10,FALSE)</f>
        <v>12.09</v>
      </c>
      <c r="I19" s="2"/>
      <c r="J19" s="1">
        <f>VLOOKUP($A19,vez_STŘEDNÍ!$A$7:$L$42,12,FALSE)</f>
        <v>11.81</v>
      </c>
    </row>
    <row r="20" spans="1:10" x14ac:dyDescent="0.25">
      <c r="A20">
        <v>14</v>
      </c>
      <c r="B20" s="6">
        <f>VLOOKUP($A20,vez_STŘEDNÍ!$A$7:$L$42,2,FALSE)</f>
        <v>14</v>
      </c>
      <c r="C20" s="5">
        <f>VLOOKUP($A20,vez_STŘEDNÍ!$A$7:$L$42,5,FALSE)</f>
        <v>62</v>
      </c>
      <c r="D20" s="4" t="str">
        <f>VLOOKUP($A20,vez_STŘEDNÍ!$A$7:$L$42,6,FALSE)</f>
        <v>Dudlíček František</v>
      </c>
      <c r="E20" s="4" t="str">
        <f>VLOOKUP($A20,vez_STŘEDNÍ!$A$7:$L$42,7,FALSE)</f>
        <v>Czech "B"</v>
      </c>
      <c r="F20" s="3">
        <f>VLOOKUP($A20,vez_STŘEDNÍ!$A$7:$L$42,8,FALSE)</f>
        <v>2003</v>
      </c>
      <c r="G20" s="2">
        <f>VLOOKUP($A20,vez_STŘEDNÍ!$A$7:$L$42,9,FALSE)</f>
        <v>12.57</v>
      </c>
      <c r="H20" s="2">
        <f>VLOOKUP($A20,vez_STŘEDNÍ!$A$7:$L$42,10,FALSE)</f>
        <v>12.05</v>
      </c>
      <c r="I20" s="2"/>
      <c r="J20" s="1">
        <f>VLOOKUP($A20,vez_STŘEDNÍ!$A$7:$L$42,12,FALSE)</f>
        <v>12.05</v>
      </c>
    </row>
    <row r="21" spans="1:10" x14ac:dyDescent="0.25">
      <c r="A21">
        <v>15</v>
      </c>
      <c r="B21" s="6">
        <f>VLOOKUP($A21,vez_STŘEDNÍ!$A$7:$L$42,2,FALSE)</f>
        <v>15</v>
      </c>
      <c r="C21" s="5">
        <f>VLOOKUP($A21,vez_STŘEDNÍ!$A$7:$L$42,5,FALSE)</f>
        <v>46</v>
      </c>
      <c r="D21" s="4" t="str">
        <f>VLOOKUP($A21,vez_STŘEDNÍ!$A$7:$L$42,6,FALSE)</f>
        <v>Urban Vojtěch</v>
      </c>
      <c r="E21" s="4" t="str">
        <f>VLOOKUP($A21,vez_STŘEDNÍ!$A$7:$L$42,7,FALSE)</f>
        <v>Písková Lhota</v>
      </c>
      <c r="F21" s="3">
        <f>VLOOKUP($A21,vez_STŘEDNÍ!$A$7:$L$42,8,FALSE)</f>
        <v>2003</v>
      </c>
      <c r="G21" s="2">
        <f>VLOOKUP($A21,vez_STŘEDNÍ!$A$7:$L$42,9,FALSE)</f>
        <v>13.04</v>
      </c>
      <c r="H21" s="2">
        <f>VLOOKUP($A21,vez_STŘEDNÍ!$A$7:$L$42,10,FALSE)</f>
        <v>13.62</v>
      </c>
      <c r="I21" s="2"/>
      <c r="J21" s="1">
        <f>VLOOKUP($A21,vez_STŘEDNÍ!$A$7:$L$42,12,FALSE)</f>
        <v>13.04</v>
      </c>
    </row>
    <row r="22" spans="1:10" x14ac:dyDescent="0.25">
      <c r="A22">
        <v>16</v>
      </c>
      <c r="B22" s="6" t="e">
        <f>VLOOKUP($A22,vez_STŘEDNÍ!$A$7:$L$42,2,FALSE)</f>
        <v>#N/A</v>
      </c>
      <c r="C22" s="5" t="e">
        <f>VLOOKUP($A22,vez_STŘEDNÍ!$A$7:$L$42,5,FALSE)</f>
        <v>#N/A</v>
      </c>
      <c r="D22" s="4" t="e">
        <f>VLOOKUP($A22,vez_STŘEDNÍ!$A$7:$L$42,6,FALSE)</f>
        <v>#N/A</v>
      </c>
      <c r="E22" s="4" t="e">
        <f>VLOOKUP($A22,vez_STŘEDNÍ!$A$7:$L$42,7,FALSE)</f>
        <v>#N/A</v>
      </c>
      <c r="F22" s="3" t="e">
        <f>VLOOKUP($A22,vez_STŘEDNÍ!$A$7:$L$42,8,FALSE)</f>
        <v>#N/A</v>
      </c>
      <c r="G22" s="2" t="e">
        <f>VLOOKUP($A22,vez_STŘEDNÍ!$A$7:$L$42,9,FALSE)</f>
        <v>#N/A</v>
      </c>
      <c r="H22" s="2" t="e">
        <f>VLOOKUP($A22,vez_STŘEDNÍ!$A$7:$L$42,10,FALSE)</f>
        <v>#N/A</v>
      </c>
      <c r="I22" s="2"/>
      <c r="J22" s="1" t="e">
        <f>VLOOKUP($A22,vez_STŘEDNÍ!$A$7:$L$42,12,FALSE)</f>
        <v>#N/A</v>
      </c>
    </row>
    <row r="23" spans="1:10" x14ac:dyDescent="0.25">
      <c r="A23">
        <v>17</v>
      </c>
      <c r="B23" s="6" t="e">
        <f>VLOOKUP($A23,vez_STŘEDNÍ!$A$7:$L$42,2,FALSE)</f>
        <v>#N/A</v>
      </c>
      <c r="C23" s="5" t="e">
        <f>VLOOKUP($A23,vez_STŘEDNÍ!$A$7:$L$42,5,FALSE)</f>
        <v>#N/A</v>
      </c>
      <c r="D23" s="4" t="e">
        <f>VLOOKUP($A23,vez_STŘEDNÍ!$A$7:$L$42,6,FALSE)</f>
        <v>#N/A</v>
      </c>
      <c r="E23" s="4" t="e">
        <f>VLOOKUP($A23,vez_STŘEDNÍ!$A$7:$L$42,7,FALSE)</f>
        <v>#N/A</v>
      </c>
      <c r="F23" s="3" t="e">
        <f>VLOOKUP($A23,vez_STŘEDNÍ!$A$7:$L$42,8,FALSE)</f>
        <v>#N/A</v>
      </c>
      <c r="G23" s="2" t="e">
        <f>VLOOKUP($A23,vez_STŘEDNÍ!$A$7:$L$42,9,FALSE)</f>
        <v>#N/A</v>
      </c>
      <c r="H23" s="2" t="e">
        <f>VLOOKUP($A23,vez_STŘEDNÍ!$A$7:$L$42,10,FALSE)</f>
        <v>#N/A</v>
      </c>
      <c r="I23" s="2"/>
      <c r="J23" s="1" t="e">
        <f>VLOOKUP($A23,vez_STŘEDNÍ!$A$7:$L$42,12,FALSE)</f>
        <v>#N/A</v>
      </c>
    </row>
    <row r="24" spans="1:10" x14ac:dyDescent="0.25">
      <c r="A24">
        <v>18</v>
      </c>
      <c r="B24" s="6" t="e">
        <f>VLOOKUP($A24,vez_STŘEDNÍ!$A$7:$L$42,2,FALSE)</f>
        <v>#N/A</v>
      </c>
      <c r="C24" s="5" t="e">
        <f>VLOOKUP($A24,vez_STŘEDNÍ!$A$7:$L$42,5,FALSE)</f>
        <v>#N/A</v>
      </c>
      <c r="D24" s="4" t="e">
        <f>VLOOKUP($A24,vez_STŘEDNÍ!$A$7:$L$42,6,FALSE)</f>
        <v>#N/A</v>
      </c>
      <c r="E24" s="4" t="e">
        <f>VLOOKUP($A24,vez_STŘEDNÍ!$A$7:$L$42,7,FALSE)</f>
        <v>#N/A</v>
      </c>
      <c r="F24" s="3" t="e">
        <f>VLOOKUP($A24,vez_STŘEDNÍ!$A$7:$L$42,8,FALSE)</f>
        <v>#N/A</v>
      </c>
      <c r="G24" s="2" t="e">
        <f>VLOOKUP($A24,vez_STŘEDNÍ!$A$7:$L$42,9,FALSE)</f>
        <v>#N/A</v>
      </c>
      <c r="H24" s="2" t="e">
        <f>VLOOKUP($A24,vez_STŘEDNÍ!$A$7:$L$42,10,FALSE)</f>
        <v>#N/A</v>
      </c>
      <c r="I24" s="2"/>
      <c r="J24" s="1" t="e">
        <f>VLOOKUP($A24,vez_STŘEDNÍ!$A$7:$L$42,12,FALSE)</f>
        <v>#N/A</v>
      </c>
    </row>
    <row r="25" spans="1:10" x14ac:dyDescent="0.25">
      <c r="A25">
        <v>19</v>
      </c>
      <c r="B25" s="6" t="e">
        <f>VLOOKUP($A25,vez_STŘEDNÍ!$A$7:$L$42,2,FALSE)</f>
        <v>#N/A</v>
      </c>
      <c r="C25" s="5" t="e">
        <f>VLOOKUP($A25,vez_STŘEDNÍ!$A$7:$L$42,5,FALSE)</f>
        <v>#N/A</v>
      </c>
      <c r="D25" s="4" t="e">
        <f>VLOOKUP($A25,vez_STŘEDNÍ!$A$7:$L$42,6,FALSE)</f>
        <v>#N/A</v>
      </c>
      <c r="E25" s="4" t="e">
        <f>VLOOKUP($A25,vez_STŘEDNÍ!$A$7:$L$42,7,FALSE)</f>
        <v>#N/A</v>
      </c>
      <c r="F25" s="3" t="e">
        <f>VLOOKUP($A25,vez_STŘEDNÍ!$A$7:$L$42,8,FALSE)</f>
        <v>#N/A</v>
      </c>
      <c r="G25" s="2" t="e">
        <f>VLOOKUP($A25,vez_STŘEDNÍ!$A$7:$L$42,9,FALSE)</f>
        <v>#N/A</v>
      </c>
      <c r="H25" s="2" t="e">
        <f>VLOOKUP($A25,vez_STŘEDNÍ!$A$7:$L$42,10,FALSE)</f>
        <v>#N/A</v>
      </c>
      <c r="I25" s="2"/>
      <c r="J25" s="1" t="e">
        <f>VLOOKUP($A25,vez_STŘEDNÍ!$A$7:$L$42,12,FALSE)</f>
        <v>#N/A</v>
      </c>
    </row>
    <row r="26" spans="1:10" x14ac:dyDescent="0.25">
      <c r="A26">
        <v>20</v>
      </c>
      <c r="B26" s="6" t="e">
        <f>VLOOKUP($A26,vez_STŘEDNÍ!$A$7:$L$42,2,FALSE)</f>
        <v>#N/A</v>
      </c>
      <c r="C26" s="5" t="e">
        <f>VLOOKUP($A26,vez_STŘEDNÍ!$A$7:$L$42,5,FALSE)</f>
        <v>#N/A</v>
      </c>
      <c r="D26" s="4" t="e">
        <f>VLOOKUP($A26,vez_STŘEDNÍ!$A$7:$L$42,6,FALSE)</f>
        <v>#N/A</v>
      </c>
      <c r="E26" s="4" t="e">
        <f>VLOOKUP($A26,vez_STŘEDNÍ!$A$7:$L$42,7,FALSE)</f>
        <v>#N/A</v>
      </c>
      <c r="F26" s="3" t="e">
        <f>VLOOKUP($A26,vez_STŘEDNÍ!$A$7:$L$42,8,FALSE)</f>
        <v>#N/A</v>
      </c>
      <c r="G26" s="2" t="e">
        <f>VLOOKUP($A26,vez_STŘEDNÍ!$A$7:$L$42,9,FALSE)</f>
        <v>#N/A</v>
      </c>
      <c r="H26" s="2" t="e">
        <f>VLOOKUP($A26,vez_STŘEDNÍ!$A$7:$L$42,10,FALSE)</f>
        <v>#N/A</v>
      </c>
      <c r="I26" s="2"/>
      <c r="J26" s="1" t="e">
        <f>VLOOKUP($A26,vez_STŘEDNÍ!$A$7:$L$42,12,FALSE)</f>
        <v>#N/A</v>
      </c>
    </row>
    <row r="27" spans="1:10" x14ac:dyDescent="0.25">
      <c r="A27">
        <v>21</v>
      </c>
      <c r="B27" s="6" t="e">
        <f>VLOOKUP($A27,vez_STŘEDNÍ!$A$7:$L$42,2,FALSE)</f>
        <v>#N/A</v>
      </c>
      <c r="C27" s="5" t="e">
        <f>VLOOKUP($A27,vez_STŘEDNÍ!$A$7:$L$42,5,FALSE)</f>
        <v>#N/A</v>
      </c>
      <c r="D27" s="4" t="e">
        <f>VLOOKUP($A27,vez_STŘEDNÍ!$A$7:$L$42,6,FALSE)</f>
        <v>#N/A</v>
      </c>
      <c r="E27" s="4" t="e">
        <f>VLOOKUP($A27,vez_STŘEDNÍ!$A$7:$L$42,7,FALSE)</f>
        <v>#N/A</v>
      </c>
      <c r="F27" s="3" t="e">
        <f>VLOOKUP($A27,vez_STŘEDNÍ!$A$7:$L$42,8,FALSE)</f>
        <v>#N/A</v>
      </c>
      <c r="G27" s="2" t="e">
        <f>VLOOKUP($A27,vez_STŘEDNÍ!$A$7:$L$42,9,FALSE)</f>
        <v>#N/A</v>
      </c>
      <c r="H27" s="2" t="e">
        <f>VLOOKUP($A27,vez_STŘEDNÍ!$A$7:$L$42,10,FALSE)</f>
        <v>#N/A</v>
      </c>
      <c r="I27" s="2"/>
      <c r="J27" s="1" t="e">
        <f>VLOOKUP($A27,vez_STŘEDNÍ!$A$7:$L$42,12,FALSE)</f>
        <v>#N/A</v>
      </c>
    </row>
    <row r="28" spans="1:10" x14ac:dyDescent="0.25">
      <c r="A28">
        <v>22</v>
      </c>
      <c r="B28" s="6" t="e">
        <f>VLOOKUP($A28,vez_STŘEDNÍ!$A$7:$L$42,2,FALSE)</f>
        <v>#N/A</v>
      </c>
      <c r="C28" s="5" t="e">
        <f>VLOOKUP($A28,vez_STŘEDNÍ!$A$7:$L$42,5,FALSE)</f>
        <v>#N/A</v>
      </c>
      <c r="D28" s="4" t="e">
        <f>VLOOKUP($A28,vez_STŘEDNÍ!$A$7:$L$42,6,FALSE)</f>
        <v>#N/A</v>
      </c>
      <c r="E28" s="4" t="e">
        <f>VLOOKUP($A28,vez_STŘEDNÍ!$A$7:$L$42,7,FALSE)</f>
        <v>#N/A</v>
      </c>
      <c r="F28" s="3" t="e">
        <f>VLOOKUP($A28,vez_STŘEDNÍ!$A$7:$L$42,8,FALSE)</f>
        <v>#N/A</v>
      </c>
      <c r="G28" s="2" t="e">
        <f>VLOOKUP($A28,vez_STŘEDNÍ!$A$7:$L$42,9,FALSE)</f>
        <v>#N/A</v>
      </c>
      <c r="H28" s="2" t="e">
        <f>VLOOKUP($A28,vez_STŘEDNÍ!$A$7:$L$42,10,FALSE)</f>
        <v>#N/A</v>
      </c>
      <c r="I28" s="2"/>
      <c r="J28" s="1" t="e">
        <f>VLOOKUP($A28,vez_STŘEDNÍ!$A$7:$L$42,12,FALSE)</f>
        <v>#N/A</v>
      </c>
    </row>
    <row r="29" spans="1:10" x14ac:dyDescent="0.25">
      <c r="A29">
        <v>23</v>
      </c>
      <c r="B29" s="6" t="e">
        <f>VLOOKUP($A29,vez_STŘEDNÍ!$A$7:$L$42,2,FALSE)</f>
        <v>#N/A</v>
      </c>
      <c r="C29" s="5" t="e">
        <f>VLOOKUP($A29,vez_STŘEDNÍ!$A$7:$L$42,5,FALSE)</f>
        <v>#N/A</v>
      </c>
      <c r="D29" s="4" t="e">
        <f>VLOOKUP($A29,vez_STŘEDNÍ!$A$7:$L$42,6,FALSE)</f>
        <v>#N/A</v>
      </c>
      <c r="E29" s="4" t="e">
        <f>VLOOKUP($A29,vez_STŘEDNÍ!$A$7:$L$42,7,FALSE)</f>
        <v>#N/A</v>
      </c>
      <c r="F29" s="3" t="e">
        <f>VLOOKUP($A29,vez_STŘEDNÍ!$A$7:$L$42,8,FALSE)</f>
        <v>#N/A</v>
      </c>
      <c r="G29" s="2" t="e">
        <f>VLOOKUP($A29,vez_STŘEDNÍ!$A$7:$L$42,9,FALSE)</f>
        <v>#N/A</v>
      </c>
      <c r="H29" s="2" t="e">
        <f>VLOOKUP($A29,vez_STŘEDNÍ!$A$7:$L$42,10,FALSE)</f>
        <v>#N/A</v>
      </c>
      <c r="I29" s="2"/>
      <c r="J29" s="1" t="e">
        <f>VLOOKUP($A29,vez_STŘEDNÍ!$A$7:$L$42,12,FALSE)</f>
        <v>#N/A</v>
      </c>
    </row>
    <row r="30" spans="1:10" x14ac:dyDescent="0.25">
      <c r="A30">
        <v>24</v>
      </c>
      <c r="B30" s="6" t="e">
        <f>VLOOKUP($A30,vez_STŘEDNÍ!$A$7:$L$42,2,FALSE)</f>
        <v>#N/A</v>
      </c>
      <c r="C30" s="5" t="e">
        <f>VLOOKUP($A30,vez_STŘEDNÍ!$A$7:$L$42,5,FALSE)</f>
        <v>#N/A</v>
      </c>
      <c r="D30" s="4" t="e">
        <f>VLOOKUP($A30,vez_STŘEDNÍ!$A$7:$L$42,6,FALSE)</f>
        <v>#N/A</v>
      </c>
      <c r="E30" s="4" t="e">
        <f>VLOOKUP($A30,vez_STŘEDNÍ!$A$7:$L$42,7,FALSE)</f>
        <v>#N/A</v>
      </c>
      <c r="F30" s="3" t="e">
        <f>VLOOKUP($A30,vez_STŘEDNÍ!$A$7:$L$42,8,FALSE)</f>
        <v>#N/A</v>
      </c>
      <c r="G30" s="2" t="e">
        <f>VLOOKUP($A30,vez_STŘEDNÍ!$A$7:$L$42,9,FALSE)</f>
        <v>#N/A</v>
      </c>
      <c r="H30" s="2" t="e">
        <f>VLOOKUP($A30,vez_STŘEDNÍ!$A$7:$L$42,10,FALSE)</f>
        <v>#N/A</v>
      </c>
      <c r="I30" s="2"/>
      <c r="J30" s="1" t="e">
        <f>VLOOKUP($A30,vez_STŘEDNÍ!$A$7:$L$42,12,FALSE)</f>
        <v>#N/A</v>
      </c>
    </row>
    <row r="31" spans="1:10" x14ac:dyDescent="0.25">
      <c r="A31">
        <v>25</v>
      </c>
      <c r="B31" s="6" t="e">
        <f>VLOOKUP($A31,vez_STŘEDNÍ!$A$7:$L$42,2,FALSE)</f>
        <v>#N/A</v>
      </c>
      <c r="C31" s="5" t="e">
        <f>VLOOKUP($A31,vez_STŘEDNÍ!$A$7:$L$42,5,FALSE)</f>
        <v>#N/A</v>
      </c>
      <c r="D31" s="4" t="e">
        <f>VLOOKUP($A31,vez_STŘEDNÍ!$A$7:$L$42,6,FALSE)</f>
        <v>#N/A</v>
      </c>
      <c r="E31" s="4" t="e">
        <f>VLOOKUP($A31,vez_STŘEDNÍ!$A$7:$L$42,7,FALSE)</f>
        <v>#N/A</v>
      </c>
      <c r="F31" s="3" t="e">
        <f>VLOOKUP($A31,vez_STŘEDNÍ!$A$7:$L$42,8,FALSE)</f>
        <v>#N/A</v>
      </c>
      <c r="G31" s="2" t="e">
        <f>VLOOKUP($A31,vez_STŘEDNÍ!$A$7:$L$42,9,FALSE)</f>
        <v>#N/A</v>
      </c>
      <c r="H31" s="2" t="e">
        <f>VLOOKUP($A31,vez_STŘEDNÍ!$A$7:$L$42,10,FALSE)</f>
        <v>#N/A</v>
      </c>
      <c r="I31" s="2"/>
      <c r="J31" s="1" t="e">
        <f>VLOOKUP($A31,vez_STŘEDNÍ!$A$7:$L$42,12,FALSE)</f>
        <v>#N/A</v>
      </c>
    </row>
    <row r="32" spans="1:10" x14ac:dyDescent="0.25">
      <c r="A32">
        <v>26</v>
      </c>
      <c r="B32" s="6" t="e">
        <f>VLOOKUP($A32,vez_STŘEDNÍ!$A$7:$L$42,2,FALSE)</f>
        <v>#N/A</v>
      </c>
      <c r="C32" s="5" t="e">
        <f>VLOOKUP($A32,vez_STŘEDNÍ!$A$7:$L$42,5,FALSE)</f>
        <v>#N/A</v>
      </c>
      <c r="D32" s="4" t="e">
        <f>VLOOKUP($A32,vez_STŘEDNÍ!$A$7:$L$42,6,FALSE)</f>
        <v>#N/A</v>
      </c>
      <c r="E32" s="4" t="e">
        <f>VLOOKUP($A32,vez_STŘEDNÍ!$A$7:$L$42,7,FALSE)</f>
        <v>#N/A</v>
      </c>
      <c r="F32" s="3" t="e">
        <f>VLOOKUP($A32,vez_STŘEDNÍ!$A$7:$L$42,8,FALSE)</f>
        <v>#N/A</v>
      </c>
      <c r="G32" s="2" t="e">
        <f>VLOOKUP($A32,vez_STŘEDNÍ!$A$7:$L$42,9,FALSE)</f>
        <v>#N/A</v>
      </c>
      <c r="H32" s="2" t="e">
        <f>VLOOKUP($A32,vez_STŘEDNÍ!$A$7:$L$42,10,FALSE)</f>
        <v>#N/A</v>
      </c>
      <c r="I32" s="2"/>
      <c r="J32" s="1" t="e">
        <f>VLOOKUP($A32,vez_STŘEDNÍ!$A$7:$L$42,12,FALSE)</f>
        <v>#N/A</v>
      </c>
    </row>
    <row r="33" spans="1:10" x14ac:dyDescent="0.25">
      <c r="A33">
        <v>27</v>
      </c>
      <c r="B33" s="6" t="e">
        <f>VLOOKUP($A33,vez_STŘEDNÍ!$A$7:$L$42,2,FALSE)</f>
        <v>#N/A</v>
      </c>
      <c r="C33" s="5" t="e">
        <f>VLOOKUP($A33,vez_STŘEDNÍ!$A$7:$L$42,5,FALSE)</f>
        <v>#N/A</v>
      </c>
      <c r="D33" s="4" t="e">
        <f>VLOOKUP($A33,vez_STŘEDNÍ!$A$7:$L$42,6,FALSE)</f>
        <v>#N/A</v>
      </c>
      <c r="E33" s="4" t="e">
        <f>VLOOKUP($A33,vez_STŘEDNÍ!$A$7:$L$42,7,FALSE)</f>
        <v>#N/A</v>
      </c>
      <c r="F33" s="3" t="e">
        <f>VLOOKUP($A33,vez_STŘEDNÍ!$A$7:$L$42,8,FALSE)</f>
        <v>#N/A</v>
      </c>
      <c r="G33" s="2" t="e">
        <f>VLOOKUP($A33,vez_STŘEDNÍ!$A$7:$L$42,9,FALSE)</f>
        <v>#N/A</v>
      </c>
      <c r="H33" s="2" t="e">
        <f>VLOOKUP($A33,vez_STŘEDNÍ!$A$7:$L$42,10,FALSE)</f>
        <v>#N/A</v>
      </c>
      <c r="I33" s="2"/>
      <c r="J33" s="1" t="e">
        <f>VLOOKUP($A33,vez_STŘEDNÍ!$A$7:$L$42,12,FALSE)</f>
        <v>#N/A</v>
      </c>
    </row>
    <row r="34" spans="1:10" x14ac:dyDescent="0.25">
      <c r="A34">
        <v>28</v>
      </c>
      <c r="B34" s="6" t="e">
        <f>VLOOKUP($A34,vez_STŘEDNÍ!$A$7:$L$42,2,FALSE)</f>
        <v>#N/A</v>
      </c>
      <c r="C34" s="5" t="e">
        <f>VLOOKUP($A34,vez_STŘEDNÍ!$A$7:$L$42,5,FALSE)</f>
        <v>#N/A</v>
      </c>
      <c r="D34" s="4" t="e">
        <f>VLOOKUP($A34,vez_STŘEDNÍ!$A$7:$L$42,6,FALSE)</f>
        <v>#N/A</v>
      </c>
      <c r="E34" s="4" t="e">
        <f>VLOOKUP($A34,vez_STŘEDNÍ!$A$7:$L$42,7,FALSE)</f>
        <v>#N/A</v>
      </c>
      <c r="F34" s="3" t="e">
        <f>VLOOKUP($A34,vez_STŘEDNÍ!$A$7:$L$42,8,FALSE)</f>
        <v>#N/A</v>
      </c>
      <c r="G34" s="2" t="e">
        <f>VLOOKUP($A34,vez_STŘEDNÍ!$A$7:$L$42,9,FALSE)</f>
        <v>#N/A</v>
      </c>
      <c r="H34" s="2" t="e">
        <f>VLOOKUP($A34,vez_STŘEDNÍ!$A$7:$L$42,10,FALSE)</f>
        <v>#N/A</v>
      </c>
      <c r="I34" s="2"/>
      <c r="J34" s="1" t="e">
        <f>VLOOKUP($A34,vez_STŘEDNÍ!$A$7:$L$42,12,FALSE)</f>
        <v>#N/A</v>
      </c>
    </row>
    <row r="35" spans="1:10" x14ac:dyDescent="0.25">
      <c r="A35">
        <v>29</v>
      </c>
      <c r="B35" s="6" t="e">
        <f>VLOOKUP($A35,vez_STŘEDNÍ!$A$7:$L$42,2,FALSE)</f>
        <v>#N/A</v>
      </c>
      <c r="C35" s="5" t="e">
        <f>VLOOKUP($A35,vez_STŘEDNÍ!$A$7:$L$42,5,FALSE)</f>
        <v>#N/A</v>
      </c>
      <c r="D35" s="4" t="e">
        <f>VLOOKUP($A35,vez_STŘEDNÍ!$A$7:$L$42,6,FALSE)</f>
        <v>#N/A</v>
      </c>
      <c r="E35" s="4" t="e">
        <f>VLOOKUP($A35,vez_STŘEDNÍ!$A$7:$L$42,7,FALSE)</f>
        <v>#N/A</v>
      </c>
      <c r="F35" s="3" t="e">
        <f>VLOOKUP($A35,vez_STŘEDNÍ!$A$7:$L$42,8,FALSE)</f>
        <v>#N/A</v>
      </c>
      <c r="G35" s="2" t="e">
        <f>VLOOKUP($A35,vez_STŘEDNÍ!$A$7:$L$42,9,FALSE)</f>
        <v>#N/A</v>
      </c>
      <c r="H35" s="2" t="e">
        <f>VLOOKUP($A35,vez_STŘEDNÍ!$A$7:$L$42,10,FALSE)</f>
        <v>#N/A</v>
      </c>
      <c r="I35" s="2"/>
      <c r="J35" s="1" t="e">
        <f>VLOOKUP($A35,vez_STŘEDNÍ!$A$7:$L$42,12,FALSE)</f>
        <v>#N/A</v>
      </c>
    </row>
    <row r="36" spans="1:10" x14ac:dyDescent="0.25">
      <c r="A36">
        <v>30</v>
      </c>
      <c r="B36" s="6" t="e">
        <f>VLOOKUP($A36,vez_STŘEDNÍ!$A$7:$L$42,2,FALSE)</f>
        <v>#N/A</v>
      </c>
      <c r="C36" s="5" t="e">
        <f>VLOOKUP($A36,vez_STŘEDNÍ!$A$7:$L$42,5,FALSE)</f>
        <v>#N/A</v>
      </c>
      <c r="D36" s="4" t="e">
        <f>VLOOKUP($A36,vez_STŘEDNÍ!$A$7:$L$42,6,FALSE)</f>
        <v>#N/A</v>
      </c>
      <c r="E36" s="4" t="e">
        <f>VLOOKUP($A36,vez_STŘEDNÍ!$A$7:$L$42,7,FALSE)</f>
        <v>#N/A</v>
      </c>
      <c r="F36" s="3" t="e">
        <f>VLOOKUP($A36,vez_STŘEDNÍ!$A$7:$L$42,8,FALSE)</f>
        <v>#N/A</v>
      </c>
      <c r="G36" s="2" t="e">
        <f>VLOOKUP($A36,vez_STŘEDNÍ!$A$7:$L$42,9,FALSE)</f>
        <v>#N/A</v>
      </c>
      <c r="H36" s="2" t="e">
        <f>VLOOKUP($A36,vez_STŘEDNÍ!$A$7:$L$42,10,FALSE)</f>
        <v>#N/A</v>
      </c>
      <c r="I36" s="2"/>
      <c r="J36" s="1" t="e">
        <f>VLOOKUP($A36,vez_STŘEDNÍ!$A$7:$L$42,12,FALSE)</f>
        <v>#N/A</v>
      </c>
    </row>
    <row r="37" spans="1:10" x14ac:dyDescent="0.25">
      <c r="A37">
        <v>31</v>
      </c>
      <c r="B37" s="6" t="e">
        <f>VLOOKUP($A37,vez_STŘEDNÍ!$A$7:$L$42,2,FALSE)</f>
        <v>#N/A</v>
      </c>
      <c r="C37" s="5" t="e">
        <f>VLOOKUP($A37,vez_STŘEDNÍ!$A$7:$L$42,5,FALSE)</f>
        <v>#N/A</v>
      </c>
      <c r="D37" s="4" t="e">
        <f>VLOOKUP($A37,vez_STŘEDNÍ!$A$7:$L$42,6,FALSE)</f>
        <v>#N/A</v>
      </c>
      <c r="E37" s="4" t="e">
        <f>VLOOKUP($A37,vez_STŘEDNÍ!$A$7:$L$42,7,FALSE)</f>
        <v>#N/A</v>
      </c>
      <c r="F37" s="3" t="e">
        <f>VLOOKUP($A37,vez_STŘEDNÍ!$A$7:$L$42,8,FALSE)</f>
        <v>#N/A</v>
      </c>
      <c r="G37" s="2" t="e">
        <f>VLOOKUP($A37,vez_STŘEDNÍ!$A$7:$L$42,9,FALSE)</f>
        <v>#N/A</v>
      </c>
      <c r="H37" s="2" t="e">
        <f>VLOOKUP($A37,vez_STŘEDNÍ!$A$7:$L$42,10,FALSE)</f>
        <v>#N/A</v>
      </c>
      <c r="I37" s="2"/>
      <c r="J37" s="1" t="e">
        <f>VLOOKUP($A37,vez_STŘEDNÍ!$A$7:$L$42,12,FALSE)</f>
        <v>#N/A</v>
      </c>
    </row>
    <row r="38" spans="1:10" x14ac:dyDescent="0.25">
      <c r="A38">
        <v>32</v>
      </c>
      <c r="B38" s="6" t="e">
        <f>VLOOKUP($A38,vez_STŘEDNÍ!$A$7:$L$42,2,FALSE)</f>
        <v>#N/A</v>
      </c>
      <c r="C38" s="5" t="e">
        <f>VLOOKUP($A38,vez_STŘEDNÍ!$A$7:$L$42,5,FALSE)</f>
        <v>#N/A</v>
      </c>
      <c r="D38" s="4" t="e">
        <f>VLOOKUP($A38,vez_STŘEDNÍ!$A$7:$L$42,6,FALSE)</f>
        <v>#N/A</v>
      </c>
      <c r="E38" s="4" t="e">
        <f>VLOOKUP($A38,vez_STŘEDNÍ!$A$7:$L$42,7,FALSE)</f>
        <v>#N/A</v>
      </c>
      <c r="F38" s="3" t="e">
        <f>VLOOKUP($A38,vez_STŘEDNÍ!$A$7:$L$42,8,FALSE)</f>
        <v>#N/A</v>
      </c>
      <c r="G38" s="2" t="e">
        <f>VLOOKUP($A38,vez_STŘEDNÍ!$A$7:$L$42,9,FALSE)</f>
        <v>#N/A</v>
      </c>
      <c r="H38" s="2" t="e">
        <f>VLOOKUP($A38,vez_STŘEDNÍ!$A$7:$L$42,10,FALSE)</f>
        <v>#N/A</v>
      </c>
      <c r="I38" s="2"/>
      <c r="J38" s="1" t="e">
        <f>VLOOKUP($A38,vez_STŘEDNÍ!$A$7:$L$42,12,FALSE)</f>
        <v>#N/A</v>
      </c>
    </row>
    <row r="39" spans="1:10" x14ac:dyDescent="0.25">
      <c r="A39">
        <v>33</v>
      </c>
      <c r="B39" s="6" t="e">
        <f>VLOOKUP($A39,vez_STŘEDNÍ!$A$7:$L$42,2,FALSE)</f>
        <v>#N/A</v>
      </c>
      <c r="C39" s="5" t="e">
        <f>VLOOKUP($A39,vez_STŘEDNÍ!$A$7:$L$42,5,FALSE)</f>
        <v>#N/A</v>
      </c>
      <c r="D39" s="4" t="e">
        <f>VLOOKUP($A39,vez_STŘEDNÍ!$A$7:$L$42,6,FALSE)</f>
        <v>#N/A</v>
      </c>
      <c r="E39" s="4" t="e">
        <f>VLOOKUP($A39,vez_STŘEDNÍ!$A$7:$L$42,7,FALSE)</f>
        <v>#N/A</v>
      </c>
      <c r="F39" s="3" t="e">
        <f>VLOOKUP($A39,vez_STŘEDNÍ!$A$7:$L$42,8,FALSE)</f>
        <v>#N/A</v>
      </c>
      <c r="G39" s="2" t="e">
        <f>VLOOKUP($A39,vez_STŘEDNÍ!$A$7:$L$42,9,FALSE)</f>
        <v>#N/A</v>
      </c>
      <c r="H39" s="2" t="e">
        <f>VLOOKUP($A39,vez_STŘEDNÍ!$A$7:$L$42,10,FALSE)</f>
        <v>#N/A</v>
      </c>
      <c r="I39" s="2"/>
      <c r="J39" s="1" t="e">
        <f>VLOOKUP($A39,vez_STŘEDNÍ!$A$7:$L$42,12,FALSE)</f>
        <v>#N/A</v>
      </c>
    </row>
    <row r="40" spans="1:10" x14ac:dyDescent="0.25">
      <c r="A40">
        <v>34</v>
      </c>
      <c r="B40" s="6" t="e">
        <f>VLOOKUP($A40,vez_STŘEDNÍ!$A$7:$L$42,2,FALSE)</f>
        <v>#N/A</v>
      </c>
      <c r="C40" s="5" t="e">
        <f>VLOOKUP($A40,vez_STŘEDNÍ!$A$7:$L$42,5,FALSE)</f>
        <v>#N/A</v>
      </c>
      <c r="D40" s="4" t="e">
        <f>VLOOKUP($A40,vez_STŘEDNÍ!$A$7:$L$42,6,FALSE)</f>
        <v>#N/A</v>
      </c>
      <c r="E40" s="4" t="e">
        <f>VLOOKUP($A40,vez_STŘEDNÍ!$A$7:$L$42,7,FALSE)</f>
        <v>#N/A</v>
      </c>
      <c r="F40" s="3" t="e">
        <f>VLOOKUP($A40,vez_STŘEDNÍ!$A$7:$L$42,8,FALSE)</f>
        <v>#N/A</v>
      </c>
      <c r="G40" s="2" t="e">
        <f>VLOOKUP($A40,vez_STŘEDNÍ!$A$7:$L$42,9,FALSE)</f>
        <v>#N/A</v>
      </c>
      <c r="H40" s="2" t="e">
        <f>VLOOKUP($A40,vez_STŘEDNÍ!$A$7:$L$42,10,FALSE)</f>
        <v>#N/A</v>
      </c>
      <c r="I40" s="2"/>
      <c r="J40" s="1" t="e">
        <f>VLOOKUP($A40,vez_STŘEDNÍ!$A$7:$L$42,12,FALSE)</f>
        <v>#N/A</v>
      </c>
    </row>
    <row r="41" spans="1:10" x14ac:dyDescent="0.25">
      <c r="A41">
        <v>35</v>
      </c>
      <c r="B41" s="27" t="e">
        <f>VLOOKUP($A41,vez_STŘEDNÍ!$A$7:$L$42,2,FALSE)</f>
        <v>#N/A</v>
      </c>
      <c r="C41" s="28" t="e">
        <f>VLOOKUP($A41,vez_STŘEDNÍ!$A$7:$L$42,5,FALSE)</f>
        <v>#N/A</v>
      </c>
      <c r="D41" s="29" t="e">
        <f>VLOOKUP($A41,vez_STŘEDNÍ!$A$7:$L$42,6,FALSE)</f>
        <v>#N/A</v>
      </c>
      <c r="E41" s="29" t="e">
        <f>VLOOKUP($A41,vez_STŘEDNÍ!$A$7:$L$42,7,FALSE)</f>
        <v>#N/A</v>
      </c>
      <c r="F41" s="30" t="e">
        <f>VLOOKUP($A41,vez_STŘEDNÍ!$A$7:$L$42,8,FALSE)</f>
        <v>#N/A</v>
      </c>
      <c r="G41" s="31" t="e">
        <f>VLOOKUP($A41,vez_STŘEDNÍ!$A$7:$L$42,9,FALSE)</f>
        <v>#N/A</v>
      </c>
      <c r="H41" s="31" t="e">
        <f>VLOOKUP($A41,vez_STŘEDNÍ!$A$7:$L$42,10,FALSE)</f>
        <v>#N/A</v>
      </c>
      <c r="I41" s="31"/>
      <c r="J41" s="32" t="e">
        <f>VLOOKUP($A41,vez_STŘEDNÍ!$A$7:$L$42,12,FALSE)</f>
        <v>#N/A</v>
      </c>
    </row>
    <row r="42" spans="1:10" ht="15.75" thickBot="1" x14ac:dyDescent="0.3">
      <c r="A42">
        <v>36</v>
      </c>
      <c r="B42" s="33" t="e">
        <f>VLOOKUP($A42,vez_STŘEDNÍ!$A$7:$L$42,2,FALSE)</f>
        <v>#N/A</v>
      </c>
      <c r="C42" s="34" t="e">
        <f>VLOOKUP($A42,vez_STŘEDNÍ!$A$7:$L$42,5,FALSE)</f>
        <v>#N/A</v>
      </c>
      <c r="D42" s="35" t="e">
        <f>VLOOKUP($A42,vez_STŘEDNÍ!$A$7:$L$42,6,FALSE)</f>
        <v>#N/A</v>
      </c>
      <c r="E42" s="35" t="e">
        <f>VLOOKUP($A42,vez_STŘEDNÍ!$A$7:$L$42,7,FALSE)</f>
        <v>#N/A</v>
      </c>
      <c r="F42" s="36" t="e">
        <f>VLOOKUP($A42,vez_STŘEDNÍ!$A$7:$L$42,8,FALSE)</f>
        <v>#N/A</v>
      </c>
      <c r="G42" s="37" t="e">
        <f>VLOOKUP($A42,vez_STŘEDNÍ!$A$7:$L$42,9,FALSE)</f>
        <v>#N/A</v>
      </c>
      <c r="H42" s="37" t="e">
        <f>VLOOKUP($A42,vez_STŘEDNÍ!$A$7:$L$42,10,FALSE)</f>
        <v>#N/A</v>
      </c>
      <c r="I42" s="37"/>
      <c r="J42" s="38" t="e">
        <f>VLOOKUP($A42,vez_STŘEDNÍ!$A$7:$L$42,12,FALSE)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40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8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VLOOKUP($A7,vez_STARŠÍ!$A$7:$L$42,2,FALSE)</f>
        <v>1</v>
      </c>
      <c r="C7" s="11">
        <f>VLOOKUP($A7,vez_STARŠÍ!$A$7:$L$42,5,FALSE)</f>
        <v>105</v>
      </c>
      <c r="D7" s="10" t="str">
        <f>VLOOKUP($A7,vez_STARŠÍ!$A$7:$L$42,6,FALSE)</f>
        <v>Volejník Jiří</v>
      </c>
      <c r="E7" s="10" t="str">
        <f>VLOOKUP($A7,vez_STARŠÍ!$A$7:$L$42,7,FALSE)</f>
        <v>Czech "A"</v>
      </c>
      <c r="F7" s="9">
        <f>VLOOKUP($A7,vez_STARŠÍ!$A$7:$L$42,8,FALSE)</f>
        <v>2000</v>
      </c>
      <c r="G7" s="8">
        <f>VLOOKUP($A7,vez_STARŠÍ!$A$7:$L$42,9,FALSE)</f>
        <v>12.1</v>
      </c>
      <c r="H7" s="8">
        <f>VLOOKUP($A7,vez_STARŠÍ!$A$7:$L$42,10,FALSE)</f>
        <v>11.53</v>
      </c>
      <c r="I7" s="8"/>
      <c r="J7" s="7">
        <f>VLOOKUP($A7,vez_STARŠÍ!$A$7:$L$42,12,FALSE)</f>
        <v>11.53</v>
      </c>
    </row>
    <row r="8" spans="1:10" x14ac:dyDescent="0.25">
      <c r="A8">
        <v>2</v>
      </c>
      <c r="B8" s="6">
        <f>VLOOKUP($A8,vez_STARŠÍ!$A$7:$L$42,2,FALSE)</f>
        <v>2</v>
      </c>
      <c r="C8" s="5">
        <f>VLOOKUP($A8,vez_STARŠÍ!$A$7:$L$42,5,FALSE)</f>
        <v>98</v>
      </c>
      <c r="D8" s="4" t="str">
        <f>VLOOKUP($A8,vez_STARŠÍ!$A$7:$L$42,6,FALSE)</f>
        <v>Knotek Radim</v>
      </c>
      <c r="E8" s="4" t="str">
        <f>VLOOKUP($A8,vez_STARŠÍ!$A$7:$L$42,7,FALSE)</f>
        <v>Czech "A"</v>
      </c>
      <c r="F8" s="3">
        <f>VLOOKUP($A8,vez_STARŠÍ!$A$7:$L$42,8,FALSE)</f>
        <v>2001</v>
      </c>
      <c r="G8" s="2">
        <f>VLOOKUP($A8,vez_STARŠÍ!$A$7:$L$42,9,FALSE)</f>
        <v>16.88</v>
      </c>
      <c r="H8" s="2">
        <f>VLOOKUP($A8,vez_STARŠÍ!$A$7:$L$42,10,FALSE)</f>
        <v>13.42</v>
      </c>
      <c r="I8" s="2"/>
      <c r="J8" s="1">
        <f>VLOOKUP($A8,vez_STARŠÍ!$A$7:$L$42,12,FALSE)</f>
        <v>13.42</v>
      </c>
    </row>
    <row r="9" spans="1:10" x14ac:dyDescent="0.25">
      <c r="A9">
        <v>3</v>
      </c>
      <c r="B9" s="6">
        <f>VLOOKUP($A9,vez_STARŠÍ!$A$7:$L$42,2,FALSE)</f>
        <v>3</v>
      </c>
      <c r="C9" s="5">
        <f>VLOOKUP($A9,vez_STARŠÍ!$A$7:$L$42,5,FALSE)</f>
        <v>101</v>
      </c>
      <c r="D9" s="4" t="str">
        <f>VLOOKUP($A9,vez_STARŠÍ!$A$7:$L$42,6,FALSE)</f>
        <v>Zetek Petr</v>
      </c>
      <c r="E9" s="4" t="str">
        <f>VLOOKUP($A9,vez_STARŠÍ!$A$7:$L$42,7,FALSE)</f>
        <v>Czech "B"</v>
      </c>
      <c r="F9" s="3">
        <f>VLOOKUP($A9,vez_STARŠÍ!$A$7:$L$42,8,FALSE)</f>
        <v>2000</v>
      </c>
      <c r="G9" s="2">
        <f>VLOOKUP($A9,vez_STARŠÍ!$A$7:$L$42,9,FALSE)</f>
        <v>14.94</v>
      </c>
      <c r="H9" s="2">
        <f>VLOOKUP($A9,vez_STARŠÍ!$A$7:$L$42,10,FALSE)</f>
        <v>13.53</v>
      </c>
      <c r="I9" s="2"/>
      <c r="J9" s="1">
        <f>VLOOKUP($A9,vez_STARŠÍ!$A$7:$L$42,12,FALSE)</f>
        <v>13.53</v>
      </c>
    </row>
    <row r="10" spans="1:10" x14ac:dyDescent="0.25">
      <c r="A10">
        <v>4</v>
      </c>
      <c r="B10" s="6">
        <f>VLOOKUP($A10,vez_STARŠÍ!$A$7:$L$42,2,FALSE)</f>
        <v>4</v>
      </c>
      <c r="C10" s="5">
        <f>VLOOKUP($A10,vez_STARŠÍ!$A$7:$L$42,5,FALSE)</f>
        <v>94</v>
      </c>
      <c r="D10" s="4" t="str">
        <f>VLOOKUP($A10,vez_STARŠÍ!$A$7:$L$42,6,FALSE)</f>
        <v>Linhart Patrik</v>
      </c>
      <c r="E10" s="4" t="str">
        <f>VLOOKUP($A10,vez_STARŠÍ!$A$7:$L$42,7,FALSE)</f>
        <v>Czech "B"</v>
      </c>
      <c r="F10" s="3">
        <f>VLOOKUP($A10,vez_STARŠÍ!$A$7:$L$42,8,FALSE)</f>
        <v>2000</v>
      </c>
      <c r="G10" s="2">
        <f>VLOOKUP($A10,vez_STARŠÍ!$A$7:$L$42,9,FALSE)</f>
        <v>14.09</v>
      </c>
      <c r="H10" s="2">
        <f>VLOOKUP($A10,vez_STARŠÍ!$A$7:$L$42,10,FALSE)</f>
        <v>21.33</v>
      </c>
      <c r="I10" s="2"/>
      <c r="J10" s="1">
        <f>VLOOKUP($A10,vez_STARŠÍ!$A$7:$L$42,12,FALSE)</f>
        <v>14.09</v>
      </c>
    </row>
    <row r="11" spans="1:10" x14ac:dyDescent="0.25">
      <c r="A11">
        <v>5</v>
      </c>
      <c r="B11" s="6">
        <f>VLOOKUP($A11,vez_STARŠÍ!$A$7:$L$42,2,FALSE)</f>
        <v>5</v>
      </c>
      <c r="C11" s="5">
        <f>VLOOKUP($A11,vez_STARŠÍ!$A$7:$L$42,5,FALSE)</f>
        <v>108</v>
      </c>
      <c r="D11" s="4" t="str">
        <f>VLOOKUP($A11,vez_STARŠÍ!$A$7:$L$42,6,FALSE)</f>
        <v>Ševčík Dominik</v>
      </c>
      <c r="E11" s="4" t="str">
        <f>VLOOKUP($A11,vez_STARŠÍ!$A$7:$L$42,7,FALSE)</f>
        <v>Czech "B"</v>
      </c>
      <c r="F11" s="3">
        <f>VLOOKUP($A11,vez_STARŠÍ!$A$7:$L$42,8,FALSE)</f>
        <v>2001</v>
      </c>
      <c r="G11" s="2">
        <f>VLOOKUP($A11,vez_STARŠÍ!$A$7:$L$42,9,FALSE)</f>
        <v>16.760000000000002</v>
      </c>
      <c r="H11" s="2">
        <f>VLOOKUP($A11,vez_STARŠÍ!$A$7:$L$42,10,FALSE)</f>
        <v>14.56</v>
      </c>
      <c r="I11" s="2"/>
      <c r="J11" s="1">
        <f>VLOOKUP($A11,vez_STARŠÍ!$A$7:$L$42,12,FALSE)</f>
        <v>14.56</v>
      </c>
    </row>
    <row r="12" spans="1:10" x14ac:dyDescent="0.25">
      <c r="A12">
        <v>6</v>
      </c>
      <c r="B12" s="6">
        <f>VLOOKUP($A12,vez_STARŠÍ!$A$7:$L$42,2,FALSE)</f>
        <v>6</v>
      </c>
      <c r="C12" s="5">
        <f>VLOOKUP($A12,vez_STARŠÍ!$A$7:$L$42,5,FALSE)</f>
        <v>111</v>
      </c>
      <c r="D12" s="4" t="str">
        <f>VLOOKUP($A12,vez_STARŠÍ!$A$7:$L$42,6,FALSE)</f>
        <v>Kasal Prokop</v>
      </c>
      <c r="E12" s="4" t="str">
        <f>VLOOKUP($A12,vez_STARŠÍ!$A$7:$L$42,7,FALSE)</f>
        <v>Dobrá</v>
      </c>
      <c r="F12" s="3">
        <f>VLOOKUP($A12,vez_STARŠÍ!$A$7:$L$42,8,FALSE)</f>
        <v>2001</v>
      </c>
      <c r="G12" s="2">
        <f>VLOOKUP($A12,vez_STARŠÍ!$A$7:$L$42,9,FALSE)</f>
        <v>16.260000000000002</v>
      </c>
      <c r="H12" s="2">
        <f>VLOOKUP($A12,vez_STARŠÍ!$A$7:$L$42,10,FALSE)</f>
        <v>19.53</v>
      </c>
      <c r="I12" s="2"/>
      <c r="J12" s="1">
        <f>VLOOKUP($A12,vez_STARŠÍ!$A$7:$L$42,12,FALSE)</f>
        <v>16.260000000000002</v>
      </c>
    </row>
    <row r="13" spans="1:10" x14ac:dyDescent="0.25">
      <c r="A13">
        <v>7</v>
      </c>
      <c r="B13" s="6">
        <f>VLOOKUP($A13,vez_STARŠÍ!$A$7:$L$42,2,FALSE)</f>
        <v>7</v>
      </c>
      <c r="C13" s="5">
        <f>VLOOKUP($A13,vez_STARŠÍ!$A$7:$L$42,5,FALSE)</f>
        <v>103</v>
      </c>
      <c r="D13" s="4" t="str">
        <f>VLOOKUP($A13,vez_STARŠÍ!$A$7:$L$42,6,FALSE)</f>
        <v>Lesák Lukáš</v>
      </c>
      <c r="E13" s="4" t="str">
        <f>VLOOKUP($A13,vez_STARŠÍ!$A$7:$L$42,7,FALSE)</f>
        <v>Býškovice</v>
      </c>
      <c r="F13" s="3">
        <f>VLOOKUP($A13,vez_STARŠÍ!$A$7:$L$42,8,FALSE)</f>
        <v>2001</v>
      </c>
      <c r="G13" s="2">
        <f>VLOOKUP($A13,vez_STARŠÍ!$A$7:$L$42,9,FALSE)</f>
        <v>17.8</v>
      </c>
      <c r="H13" s="2">
        <f>VLOOKUP($A13,vez_STARŠÍ!$A$7:$L$42,10,FALSE)</f>
        <v>16.87</v>
      </c>
      <c r="I13" s="2"/>
      <c r="J13" s="1">
        <f>VLOOKUP($A13,vez_STARŠÍ!$A$7:$L$42,12,FALSE)</f>
        <v>16.87</v>
      </c>
    </row>
    <row r="14" spans="1:10" x14ac:dyDescent="0.25">
      <c r="A14">
        <v>8</v>
      </c>
      <c r="B14" s="6">
        <f>VLOOKUP($A14,vez_STARŠÍ!$A$7:$L$42,2,FALSE)</f>
        <v>8</v>
      </c>
      <c r="C14" s="5">
        <f>VLOOKUP($A14,vez_STARŠÍ!$A$7:$L$42,5,FALSE)</f>
        <v>112</v>
      </c>
      <c r="D14" s="4" t="str">
        <f>VLOOKUP($A14,vez_STARŠÍ!$A$7:$L$42,6,FALSE)</f>
        <v>Stenchlý Pavel</v>
      </c>
      <c r="E14" s="4" t="str">
        <f>VLOOKUP($A14,vez_STARŠÍ!$A$7:$L$42,7,FALSE)</f>
        <v>Český Těšín-Mosty</v>
      </c>
      <c r="F14" s="3">
        <f>VLOOKUP($A14,vez_STARŠÍ!$A$7:$L$42,8,FALSE)</f>
        <v>2001</v>
      </c>
      <c r="G14" s="2">
        <f>VLOOKUP($A14,vez_STARŠÍ!$A$7:$L$42,9,FALSE)</f>
        <v>18.12</v>
      </c>
      <c r="H14" s="2">
        <f>VLOOKUP($A14,vez_STARŠÍ!$A$7:$L$42,10,FALSE)</f>
        <v>17.899999999999999</v>
      </c>
      <c r="I14" s="2"/>
      <c r="J14" s="1">
        <f>VLOOKUP($A14,vez_STARŠÍ!$A$7:$L$42,12,FALSE)</f>
        <v>17.899999999999999</v>
      </c>
    </row>
    <row r="15" spans="1:10" x14ac:dyDescent="0.25">
      <c r="A15">
        <v>9</v>
      </c>
      <c r="B15" s="6" t="e">
        <f>VLOOKUP($A15,vez_STARŠÍ!$A$7:$L$42,2,FALSE)</f>
        <v>#N/A</v>
      </c>
      <c r="C15" s="5" t="e">
        <f>VLOOKUP($A15,vez_STARŠÍ!$A$7:$L$42,5,FALSE)</f>
        <v>#N/A</v>
      </c>
      <c r="D15" s="4" t="e">
        <f>VLOOKUP($A15,vez_STARŠÍ!$A$7:$L$42,6,FALSE)</f>
        <v>#N/A</v>
      </c>
      <c r="E15" s="4" t="e">
        <f>VLOOKUP($A15,vez_STARŠÍ!$A$7:$L$42,7,FALSE)</f>
        <v>#N/A</v>
      </c>
      <c r="F15" s="3" t="e">
        <f>VLOOKUP($A15,vez_STARŠÍ!$A$7:$L$42,8,FALSE)</f>
        <v>#N/A</v>
      </c>
      <c r="G15" s="2" t="e">
        <f>VLOOKUP($A15,vez_STARŠÍ!$A$7:$L$42,9,FALSE)</f>
        <v>#N/A</v>
      </c>
      <c r="H15" s="2" t="e">
        <f>VLOOKUP($A15,vez_STARŠÍ!$A$7:$L$42,10,FALSE)</f>
        <v>#N/A</v>
      </c>
      <c r="I15" s="2"/>
      <c r="J15" s="1" t="e">
        <f>VLOOKUP($A15,vez_STARŠÍ!$A$7:$L$42,12,FALSE)</f>
        <v>#N/A</v>
      </c>
    </row>
    <row r="16" spans="1:10" x14ac:dyDescent="0.25">
      <c r="A16">
        <v>10</v>
      </c>
      <c r="B16" s="6" t="e">
        <f>VLOOKUP($A16,vez_STARŠÍ!$A$7:$L$42,2,FALSE)</f>
        <v>#N/A</v>
      </c>
      <c r="C16" s="5" t="e">
        <f>VLOOKUP($A16,vez_STARŠÍ!$A$7:$L$42,5,FALSE)</f>
        <v>#N/A</v>
      </c>
      <c r="D16" s="4" t="e">
        <f>VLOOKUP($A16,vez_STARŠÍ!$A$7:$L$42,6,FALSE)</f>
        <v>#N/A</v>
      </c>
      <c r="E16" s="4" t="e">
        <f>VLOOKUP($A16,vez_STARŠÍ!$A$7:$L$42,7,FALSE)</f>
        <v>#N/A</v>
      </c>
      <c r="F16" s="3" t="e">
        <f>VLOOKUP($A16,vez_STARŠÍ!$A$7:$L$42,8,FALSE)</f>
        <v>#N/A</v>
      </c>
      <c r="G16" s="2" t="e">
        <f>VLOOKUP($A16,vez_STARŠÍ!$A$7:$L$42,9,FALSE)</f>
        <v>#N/A</v>
      </c>
      <c r="H16" s="2" t="e">
        <f>VLOOKUP($A16,vez_STARŠÍ!$A$7:$L$42,10,FALSE)</f>
        <v>#N/A</v>
      </c>
      <c r="I16" s="2"/>
      <c r="J16" s="1" t="e">
        <f>VLOOKUP($A16,vez_STARŠÍ!$A$7:$L$42,12,FALSE)</f>
        <v>#N/A</v>
      </c>
    </row>
    <row r="17" spans="1:10" x14ac:dyDescent="0.25">
      <c r="A17">
        <v>11</v>
      </c>
      <c r="B17" s="6" t="e">
        <f>VLOOKUP($A17,vez_STARŠÍ!$A$7:$L$42,2,FALSE)</f>
        <v>#N/A</v>
      </c>
      <c r="C17" s="5" t="e">
        <f>VLOOKUP($A17,vez_STARŠÍ!$A$7:$L$42,5,FALSE)</f>
        <v>#N/A</v>
      </c>
      <c r="D17" s="4" t="e">
        <f>VLOOKUP($A17,vez_STARŠÍ!$A$7:$L$42,6,FALSE)</f>
        <v>#N/A</v>
      </c>
      <c r="E17" s="4" t="e">
        <f>VLOOKUP($A17,vez_STARŠÍ!$A$7:$L$42,7,FALSE)</f>
        <v>#N/A</v>
      </c>
      <c r="F17" s="3" t="e">
        <f>VLOOKUP($A17,vez_STARŠÍ!$A$7:$L$42,8,FALSE)</f>
        <v>#N/A</v>
      </c>
      <c r="G17" s="2" t="e">
        <f>VLOOKUP($A17,vez_STARŠÍ!$A$7:$L$42,9,FALSE)</f>
        <v>#N/A</v>
      </c>
      <c r="H17" s="2" t="e">
        <f>VLOOKUP($A17,vez_STARŠÍ!$A$7:$L$42,10,FALSE)</f>
        <v>#N/A</v>
      </c>
      <c r="I17" s="2"/>
      <c r="J17" s="1" t="e">
        <f>VLOOKUP($A17,vez_STARŠÍ!$A$7:$L$42,12,FALSE)</f>
        <v>#N/A</v>
      </c>
    </row>
    <row r="18" spans="1:10" x14ac:dyDescent="0.25">
      <c r="A18">
        <v>12</v>
      </c>
      <c r="B18" s="6" t="e">
        <f>VLOOKUP($A18,vez_STARŠÍ!$A$7:$L$42,2,FALSE)</f>
        <v>#N/A</v>
      </c>
      <c r="C18" s="5" t="e">
        <f>VLOOKUP($A18,vez_STARŠÍ!$A$7:$L$42,5,FALSE)</f>
        <v>#N/A</v>
      </c>
      <c r="D18" s="4" t="e">
        <f>VLOOKUP($A18,vez_STARŠÍ!$A$7:$L$42,6,FALSE)</f>
        <v>#N/A</v>
      </c>
      <c r="E18" s="4" t="e">
        <f>VLOOKUP($A18,vez_STARŠÍ!$A$7:$L$42,7,FALSE)</f>
        <v>#N/A</v>
      </c>
      <c r="F18" s="3" t="e">
        <f>VLOOKUP($A18,vez_STARŠÍ!$A$7:$L$42,8,FALSE)</f>
        <v>#N/A</v>
      </c>
      <c r="G18" s="2" t="e">
        <f>VLOOKUP($A18,vez_STARŠÍ!$A$7:$L$42,9,FALSE)</f>
        <v>#N/A</v>
      </c>
      <c r="H18" s="2" t="e">
        <f>VLOOKUP($A18,vez_STARŠÍ!$A$7:$L$42,10,FALSE)</f>
        <v>#N/A</v>
      </c>
      <c r="I18" s="2"/>
      <c r="J18" s="1" t="e">
        <f>VLOOKUP($A18,vez_STARŠÍ!$A$7:$L$42,12,FALSE)</f>
        <v>#N/A</v>
      </c>
    </row>
    <row r="19" spans="1:10" x14ac:dyDescent="0.25">
      <c r="A19">
        <v>13</v>
      </c>
      <c r="B19" s="6" t="e">
        <f>VLOOKUP($A19,vez_STARŠÍ!$A$7:$L$42,2,FALSE)</f>
        <v>#N/A</v>
      </c>
      <c r="C19" s="5" t="e">
        <f>VLOOKUP($A19,vez_STARŠÍ!$A$7:$L$42,5,FALSE)</f>
        <v>#N/A</v>
      </c>
      <c r="D19" s="4" t="e">
        <f>VLOOKUP($A19,vez_STARŠÍ!$A$7:$L$42,6,FALSE)</f>
        <v>#N/A</v>
      </c>
      <c r="E19" s="4" t="e">
        <f>VLOOKUP($A19,vez_STARŠÍ!$A$7:$L$42,7,FALSE)</f>
        <v>#N/A</v>
      </c>
      <c r="F19" s="3" t="e">
        <f>VLOOKUP($A19,vez_STARŠÍ!$A$7:$L$42,8,FALSE)</f>
        <v>#N/A</v>
      </c>
      <c r="G19" s="2" t="e">
        <f>VLOOKUP($A19,vez_STARŠÍ!$A$7:$L$42,9,FALSE)</f>
        <v>#N/A</v>
      </c>
      <c r="H19" s="2" t="e">
        <f>VLOOKUP($A19,vez_STARŠÍ!$A$7:$L$42,10,FALSE)</f>
        <v>#N/A</v>
      </c>
      <c r="I19" s="2"/>
      <c r="J19" s="1" t="e">
        <f>VLOOKUP($A19,vez_STARŠÍ!$A$7:$L$42,12,FALSE)</f>
        <v>#N/A</v>
      </c>
    </row>
    <row r="20" spans="1:10" x14ac:dyDescent="0.25">
      <c r="A20">
        <v>14</v>
      </c>
      <c r="B20" s="6" t="e">
        <f>VLOOKUP($A20,vez_STARŠÍ!$A$7:$L$42,2,FALSE)</f>
        <v>#N/A</v>
      </c>
      <c r="C20" s="5" t="e">
        <f>VLOOKUP($A20,vez_STARŠÍ!$A$7:$L$42,5,FALSE)</f>
        <v>#N/A</v>
      </c>
      <c r="D20" s="4" t="e">
        <f>VLOOKUP($A20,vez_STARŠÍ!$A$7:$L$42,6,FALSE)</f>
        <v>#N/A</v>
      </c>
      <c r="E20" s="4" t="e">
        <f>VLOOKUP($A20,vez_STARŠÍ!$A$7:$L$42,7,FALSE)</f>
        <v>#N/A</v>
      </c>
      <c r="F20" s="3" t="e">
        <f>VLOOKUP($A20,vez_STARŠÍ!$A$7:$L$42,8,FALSE)</f>
        <v>#N/A</v>
      </c>
      <c r="G20" s="2" t="e">
        <f>VLOOKUP($A20,vez_STARŠÍ!$A$7:$L$42,9,FALSE)</f>
        <v>#N/A</v>
      </c>
      <c r="H20" s="2" t="e">
        <f>VLOOKUP($A20,vez_STARŠÍ!$A$7:$L$42,10,FALSE)</f>
        <v>#N/A</v>
      </c>
      <c r="I20" s="2"/>
      <c r="J20" s="1" t="e">
        <f>VLOOKUP($A20,vez_STARŠÍ!$A$7:$L$42,12,FALSE)</f>
        <v>#N/A</v>
      </c>
    </row>
    <row r="21" spans="1:10" x14ac:dyDescent="0.25">
      <c r="A21">
        <v>15</v>
      </c>
      <c r="B21" s="6" t="e">
        <f>VLOOKUP($A21,vez_STARŠÍ!$A$7:$L$42,2,FALSE)</f>
        <v>#N/A</v>
      </c>
      <c r="C21" s="5" t="e">
        <f>VLOOKUP($A21,vez_STARŠÍ!$A$7:$L$42,5,FALSE)</f>
        <v>#N/A</v>
      </c>
      <c r="D21" s="4" t="e">
        <f>VLOOKUP($A21,vez_STARŠÍ!$A$7:$L$42,6,FALSE)</f>
        <v>#N/A</v>
      </c>
      <c r="E21" s="4" t="e">
        <f>VLOOKUP($A21,vez_STARŠÍ!$A$7:$L$42,7,FALSE)</f>
        <v>#N/A</v>
      </c>
      <c r="F21" s="3" t="e">
        <f>VLOOKUP($A21,vez_STARŠÍ!$A$7:$L$42,8,FALSE)</f>
        <v>#N/A</v>
      </c>
      <c r="G21" s="2" t="e">
        <f>VLOOKUP($A21,vez_STARŠÍ!$A$7:$L$42,9,FALSE)</f>
        <v>#N/A</v>
      </c>
      <c r="H21" s="2" t="e">
        <f>VLOOKUP($A21,vez_STARŠÍ!$A$7:$L$42,10,FALSE)</f>
        <v>#N/A</v>
      </c>
      <c r="I21" s="2"/>
      <c r="J21" s="1" t="e">
        <f>VLOOKUP($A21,vez_STARŠÍ!$A$7:$L$42,12,FALSE)</f>
        <v>#N/A</v>
      </c>
    </row>
    <row r="22" spans="1:10" x14ac:dyDescent="0.25">
      <c r="A22">
        <v>16</v>
      </c>
      <c r="B22" s="6" t="e">
        <f>VLOOKUP($A22,vez_STARŠÍ!$A$7:$L$42,2,FALSE)</f>
        <v>#N/A</v>
      </c>
      <c r="C22" s="5" t="e">
        <f>VLOOKUP($A22,vez_STARŠÍ!$A$7:$L$42,5,FALSE)</f>
        <v>#N/A</v>
      </c>
      <c r="D22" s="4" t="e">
        <f>VLOOKUP($A22,vez_STARŠÍ!$A$7:$L$42,6,FALSE)</f>
        <v>#N/A</v>
      </c>
      <c r="E22" s="4" t="e">
        <f>VLOOKUP($A22,vez_STARŠÍ!$A$7:$L$42,7,FALSE)</f>
        <v>#N/A</v>
      </c>
      <c r="F22" s="3" t="e">
        <f>VLOOKUP($A22,vez_STARŠÍ!$A$7:$L$42,8,FALSE)</f>
        <v>#N/A</v>
      </c>
      <c r="G22" s="2" t="e">
        <f>VLOOKUP($A22,vez_STARŠÍ!$A$7:$L$42,9,FALSE)</f>
        <v>#N/A</v>
      </c>
      <c r="H22" s="2" t="e">
        <f>VLOOKUP($A22,vez_STARŠÍ!$A$7:$L$42,10,FALSE)</f>
        <v>#N/A</v>
      </c>
      <c r="I22" s="2"/>
      <c r="J22" s="1" t="e">
        <f>VLOOKUP($A22,vez_STARŠÍ!$A$7:$L$42,12,FALSE)</f>
        <v>#N/A</v>
      </c>
    </row>
    <row r="23" spans="1:10" x14ac:dyDescent="0.25">
      <c r="A23">
        <v>17</v>
      </c>
      <c r="B23" s="6" t="e">
        <f>VLOOKUP($A23,vez_STARŠÍ!$A$7:$L$42,2,FALSE)</f>
        <v>#N/A</v>
      </c>
      <c r="C23" s="5" t="e">
        <f>VLOOKUP($A23,vez_STARŠÍ!$A$7:$L$42,5,FALSE)</f>
        <v>#N/A</v>
      </c>
      <c r="D23" s="4" t="e">
        <f>VLOOKUP($A23,vez_STARŠÍ!$A$7:$L$42,6,FALSE)</f>
        <v>#N/A</v>
      </c>
      <c r="E23" s="4" t="e">
        <f>VLOOKUP($A23,vez_STARŠÍ!$A$7:$L$42,7,FALSE)</f>
        <v>#N/A</v>
      </c>
      <c r="F23" s="3" t="e">
        <f>VLOOKUP($A23,vez_STARŠÍ!$A$7:$L$42,8,FALSE)</f>
        <v>#N/A</v>
      </c>
      <c r="G23" s="2" t="e">
        <f>VLOOKUP($A23,vez_STARŠÍ!$A$7:$L$42,9,FALSE)</f>
        <v>#N/A</v>
      </c>
      <c r="H23" s="2" t="e">
        <f>VLOOKUP($A23,vez_STARŠÍ!$A$7:$L$42,10,FALSE)</f>
        <v>#N/A</v>
      </c>
      <c r="I23" s="2"/>
      <c r="J23" s="1" t="e">
        <f>VLOOKUP($A23,vez_STARŠÍ!$A$7:$L$42,12,FALSE)</f>
        <v>#N/A</v>
      </c>
    </row>
    <row r="24" spans="1:10" x14ac:dyDescent="0.25">
      <c r="A24">
        <v>18</v>
      </c>
      <c r="B24" s="6" t="e">
        <f>VLOOKUP($A24,vez_STARŠÍ!$A$7:$L$42,2,FALSE)</f>
        <v>#N/A</v>
      </c>
      <c r="C24" s="5" t="e">
        <f>VLOOKUP($A24,vez_STARŠÍ!$A$7:$L$42,5,FALSE)</f>
        <v>#N/A</v>
      </c>
      <c r="D24" s="4" t="e">
        <f>VLOOKUP($A24,vez_STARŠÍ!$A$7:$L$42,6,FALSE)</f>
        <v>#N/A</v>
      </c>
      <c r="E24" s="4" t="e">
        <f>VLOOKUP($A24,vez_STARŠÍ!$A$7:$L$42,7,FALSE)</f>
        <v>#N/A</v>
      </c>
      <c r="F24" s="3" t="e">
        <f>VLOOKUP($A24,vez_STARŠÍ!$A$7:$L$42,8,FALSE)</f>
        <v>#N/A</v>
      </c>
      <c r="G24" s="2" t="e">
        <f>VLOOKUP($A24,vez_STARŠÍ!$A$7:$L$42,9,FALSE)</f>
        <v>#N/A</v>
      </c>
      <c r="H24" s="2" t="e">
        <f>VLOOKUP($A24,vez_STARŠÍ!$A$7:$L$42,10,FALSE)</f>
        <v>#N/A</v>
      </c>
      <c r="I24" s="2"/>
      <c r="J24" s="1" t="e">
        <f>VLOOKUP($A24,vez_STARŠÍ!$A$7:$L$42,12,FALSE)</f>
        <v>#N/A</v>
      </c>
    </row>
    <row r="25" spans="1:10" x14ac:dyDescent="0.25">
      <c r="A25">
        <v>19</v>
      </c>
      <c r="B25" s="6" t="e">
        <f>VLOOKUP($A25,vez_STARŠÍ!$A$7:$L$42,2,FALSE)</f>
        <v>#N/A</v>
      </c>
      <c r="C25" s="5" t="e">
        <f>VLOOKUP($A25,vez_STARŠÍ!$A$7:$L$42,5,FALSE)</f>
        <v>#N/A</v>
      </c>
      <c r="D25" s="4" t="e">
        <f>VLOOKUP($A25,vez_STARŠÍ!$A$7:$L$42,6,FALSE)</f>
        <v>#N/A</v>
      </c>
      <c r="E25" s="4" t="e">
        <f>VLOOKUP($A25,vez_STARŠÍ!$A$7:$L$42,7,FALSE)</f>
        <v>#N/A</v>
      </c>
      <c r="F25" s="3" t="e">
        <f>VLOOKUP($A25,vez_STARŠÍ!$A$7:$L$42,8,FALSE)</f>
        <v>#N/A</v>
      </c>
      <c r="G25" s="2" t="e">
        <f>VLOOKUP($A25,vez_STARŠÍ!$A$7:$L$42,9,FALSE)</f>
        <v>#N/A</v>
      </c>
      <c r="H25" s="2" t="e">
        <f>VLOOKUP($A25,vez_STARŠÍ!$A$7:$L$42,10,FALSE)</f>
        <v>#N/A</v>
      </c>
      <c r="I25" s="2"/>
      <c r="J25" s="1" t="e">
        <f>VLOOKUP($A25,vez_STARŠÍ!$A$7:$L$42,12,FALSE)</f>
        <v>#N/A</v>
      </c>
    </row>
    <row r="26" spans="1:10" x14ac:dyDescent="0.25">
      <c r="A26">
        <v>20</v>
      </c>
      <c r="B26" s="6" t="e">
        <f>VLOOKUP($A26,vez_STARŠÍ!$A$7:$L$42,2,FALSE)</f>
        <v>#N/A</v>
      </c>
      <c r="C26" s="5" t="e">
        <f>VLOOKUP($A26,vez_STARŠÍ!$A$7:$L$42,5,FALSE)</f>
        <v>#N/A</v>
      </c>
      <c r="D26" s="4" t="e">
        <f>VLOOKUP($A26,vez_STARŠÍ!$A$7:$L$42,6,FALSE)</f>
        <v>#N/A</v>
      </c>
      <c r="E26" s="4" t="e">
        <f>VLOOKUP($A26,vez_STARŠÍ!$A$7:$L$42,7,FALSE)</f>
        <v>#N/A</v>
      </c>
      <c r="F26" s="3" t="e">
        <f>VLOOKUP($A26,vez_STARŠÍ!$A$7:$L$42,8,FALSE)</f>
        <v>#N/A</v>
      </c>
      <c r="G26" s="2" t="e">
        <f>VLOOKUP($A26,vez_STARŠÍ!$A$7:$L$42,9,FALSE)</f>
        <v>#N/A</v>
      </c>
      <c r="H26" s="2" t="e">
        <f>VLOOKUP($A26,vez_STARŠÍ!$A$7:$L$42,10,FALSE)</f>
        <v>#N/A</v>
      </c>
      <c r="I26" s="2"/>
      <c r="J26" s="1" t="e">
        <f>VLOOKUP($A26,vez_STARŠÍ!$A$7:$L$42,12,FALSE)</f>
        <v>#N/A</v>
      </c>
    </row>
    <row r="27" spans="1:10" x14ac:dyDescent="0.25">
      <c r="A27">
        <v>21</v>
      </c>
      <c r="B27" s="6" t="e">
        <f>VLOOKUP($A27,vez_STARŠÍ!$A$7:$L$42,2,FALSE)</f>
        <v>#N/A</v>
      </c>
      <c r="C27" s="5" t="e">
        <f>VLOOKUP($A27,vez_STARŠÍ!$A$7:$L$42,5,FALSE)</f>
        <v>#N/A</v>
      </c>
      <c r="D27" s="4" t="e">
        <f>VLOOKUP($A27,vez_STARŠÍ!$A$7:$L$42,6,FALSE)</f>
        <v>#N/A</v>
      </c>
      <c r="E27" s="4" t="e">
        <f>VLOOKUP($A27,vez_STARŠÍ!$A$7:$L$42,7,FALSE)</f>
        <v>#N/A</v>
      </c>
      <c r="F27" s="3" t="e">
        <f>VLOOKUP($A27,vez_STARŠÍ!$A$7:$L$42,8,FALSE)</f>
        <v>#N/A</v>
      </c>
      <c r="G27" s="2" t="e">
        <f>VLOOKUP($A27,vez_STARŠÍ!$A$7:$L$42,9,FALSE)</f>
        <v>#N/A</v>
      </c>
      <c r="H27" s="2" t="e">
        <f>VLOOKUP($A27,vez_STARŠÍ!$A$7:$L$42,10,FALSE)</f>
        <v>#N/A</v>
      </c>
      <c r="I27" s="2"/>
      <c r="J27" s="1" t="e">
        <f>VLOOKUP($A27,vez_STARŠÍ!$A$7:$L$42,12,FALSE)</f>
        <v>#N/A</v>
      </c>
    </row>
    <row r="28" spans="1:10" x14ac:dyDescent="0.25">
      <c r="A28">
        <v>22</v>
      </c>
      <c r="B28" s="6" t="e">
        <f>VLOOKUP($A28,vez_STARŠÍ!$A$7:$L$42,2,FALSE)</f>
        <v>#N/A</v>
      </c>
      <c r="C28" s="5" t="e">
        <f>VLOOKUP($A28,vez_STARŠÍ!$A$7:$L$42,5,FALSE)</f>
        <v>#N/A</v>
      </c>
      <c r="D28" s="4" t="e">
        <f>VLOOKUP($A28,vez_STARŠÍ!$A$7:$L$42,6,FALSE)</f>
        <v>#N/A</v>
      </c>
      <c r="E28" s="4" t="e">
        <f>VLOOKUP($A28,vez_STARŠÍ!$A$7:$L$42,7,FALSE)</f>
        <v>#N/A</v>
      </c>
      <c r="F28" s="3" t="e">
        <f>VLOOKUP($A28,vez_STARŠÍ!$A$7:$L$42,8,FALSE)</f>
        <v>#N/A</v>
      </c>
      <c r="G28" s="2" t="e">
        <f>VLOOKUP($A28,vez_STARŠÍ!$A$7:$L$42,9,FALSE)</f>
        <v>#N/A</v>
      </c>
      <c r="H28" s="2" t="e">
        <f>VLOOKUP($A28,vez_STARŠÍ!$A$7:$L$42,10,FALSE)</f>
        <v>#N/A</v>
      </c>
      <c r="I28" s="2"/>
      <c r="J28" s="1" t="e">
        <f>VLOOKUP($A28,vez_STARŠÍ!$A$7:$L$42,12,FALSE)</f>
        <v>#N/A</v>
      </c>
    </row>
    <row r="29" spans="1:10" x14ac:dyDescent="0.25">
      <c r="A29">
        <v>23</v>
      </c>
      <c r="B29" s="6" t="e">
        <f>VLOOKUP($A29,vez_STARŠÍ!$A$7:$L$42,2,FALSE)</f>
        <v>#N/A</v>
      </c>
      <c r="C29" s="5" t="e">
        <f>VLOOKUP($A29,vez_STARŠÍ!$A$7:$L$42,5,FALSE)</f>
        <v>#N/A</v>
      </c>
      <c r="D29" s="4" t="e">
        <f>VLOOKUP($A29,vez_STARŠÍ!$A$7:$L$42,6,FALSE)</f>
        <v>#N/A</v>
      </c>
      <c r="E29" s="4" t="e">
        <f>VLOOKUP($A29,vez_STARŠÍ!$A$7:$L$42,7,FALSE)</f>
        <v>#N/A</v>
      </c>
      <c r="F29" s="3" t="e">
        <f>VLOOKUP($A29,vez_STARŠÍ!$A$7:$L$42,8,FALSE)</f>
        <v>#N/A</v>
      </c>
      <c r="G29" s="2" t="e">
        <f>VLOOKUP($A29,vez_STARŠÍ!$A$7:$L$42,9,FALSE)</f>
        <v>#N/A</v>
      </c>
      <c r="H29" s="2" t="e">
        <f>VLOOKUP($A29,vez_STARŠÍ!$A$7:$L$42,10,FALSE)</f>
        <v>#N/A</v>
      </c>
      <c r="I29" s="2"/>
      <c r="J29" s="1" t="e">
        <f>VLOOKUP($A29,vez_STARŠÍ!$A$7:$L$42,12,FALSE)</f>
        <v>#N/A</v>
      </c>
    </row>
    <row r="30" spans="1:10" x14ac:dyDescent="0.25">
      <c r="A30">
        <v>24</v>
      </c>
      <c r="B30" s="6" t="e">
        <f>VLOOKUP($A30,vez_STARŠÍ!$A$7:$L$42,2,FALSE)</f>
        <v>#N/A</v>
      </c>
      <c r="C30" s="5" t="e">
        <f>VLOOKUP($A30,vez_STARŠÍ!$A$7:$L$42,5,FALSE)</f>
        <v>#N/A</v>
      </c>
      <c r="D30" s="4" t="e">
        <f>VLOOKUP($A30,vez_STARŠÍ!$A$7:$L$42,6,FALSE)</f>
        <v>#N/A</v>
      </c>
      <c r="E30" s="4" t="e">
        <f>VLOOKUP($A30,vez_STARŠÍ!$A$7:$L$42,7,FALSE)</f>
        <v>#N/A</v>
      </c>
      <c r="F30" s="3" t="e">
        <f>VLOOKUP($A30,vez_STARŠÍ!$A$7:$L$42,8,FALSE)</f>
        <v>#N/A</v>
      </c>
      <c r="G30" s="2" t="e">
        <f>VLOOKUP($A30,vez_STARŠÍ!$A$7:$L$42,9,FALSE)</f>
        <v>#N/A</v>
      </c>
      <c r="H30" s="2" t="e">
        <f>VLOOKUP($A30,vez_STARŠÍ!$A$7:$L$42,10,FALSE)</f>
        <v>#N/A</v>
      </c>
      <c r="I30" s="2"/>
      <c r="J30" s="1" t="e">
        <f>VLOOKUP($A30,vez_STARŠÍ!$A$7:$L$42,12,FALSE)</f>
        <v>#N/A</v>
      </c>
    </row>
    <row r="31" spans="1:10" x14ac:dyDescent="0.25">
      <c r="A31">
        <v>25</v>
      </c>
      <c r="B31" s="6" t="e">
        <f>VLOOKUP($A31,vez_STARŠÍ!$A$7:$L$42,2,FALSE)</f>
        <v>#N/A</v>
      </c>
      <c r="C31" s="5" t="e">
        <f>VLOOKUP($A31,vez_STARŠÍ!$A$7:$L$42,5,FALSE)</f>
        <v>#N/A</v>
      </c>
      <c r="D31" s="4" t="e">
        <f>VLOOKUP($A31,vez_STARŠÍ!$A$7:$L$42,6,FALSE)</f>
        <v>#N/A</v>
      </c>
      <c r="E31" s="4" t="e">
        <f>VLOOKUP($A31,vez_STARŠÍ!$A$7:$L$42,7,FALSE)</f>
        <v>#N/A</v>
      </c>
      <c r="F31" s="3" t="e">
        <f>VLOOKUP($A31,vez_STARŠÍ!$A$7:$L$42,8,FALSE)</f>
        <v>#N/A</v>
      </c>
      <c r="G31" s="2" t="e">
        <f>VLOOKUP($A31,vez_STARŠÍ!$A$7:$L$42,9,FALSE)</f>
        <v>#N/A</v>
      </c>
      <c r="H31" s="2" t="e">
        <f>VLOOKUP($A31,vez_STARŠÍ!$A$7:$L$42,10,FALSE)</f>
        <v>#N/A</v>
      </c>
      <c r="I31" s="2"/>
      <c r="J31" s="1" t="e">
        <f>VLOOKUP($A31,vez_STARŠÍ!$A$7:$L$42,12,FALSE)</f>
        <v>#N/A</v>
      </c>
    </row>
    <row r="32" spans="1:10" x14ac:dyDescent="0.25">
      <c r="A32">
        <v>26</v>
      </c>
      <c r="B32" s="6" t="e">
        <f>VLOOKUP($A32,vez_STARŠÍ!$A$7:$L$42,2,FALSE)</f>
        <v>#N/A</v>
      </c>
      <c r="C32" s="5" t="e">
        <f>VLOOKUP($A32,vez_STARŠÍ!$A$7:$L$42,5,FALSE)</f>
        <v>#N/A</v>
      </c>
      <c r="D32" s="4" t="e">
        <f>VLOOKUP($A32,vez_STARŠÍ!$A$7:$L$42,6,FALSE)</f>
        <v>#N/A</v>
      </c>
      <c r="E32" s="4" t="e">
        <f>VLOOKUP($A32,vez_STARŠÍ!$A$7:$L$42,7,FALSE)</f>
        <v>#N/A</v>
      </c>
      <c r="F32" s="3" t="e">
        <f>VLOOKUP($A32,vez_STARŠÍ!$A$7:$L$42,8,FALSE)</f>
        <v>#N/A</v>
      </c>
      <c r="G32" s="2" t="e">
        <f>VLOOKUP($A32,vez_STARŠÍ!$A$7:$L$42,9,FALSE)</f>
        <v>#N/A</v>
      </c>
      <c r="H32" s="2" t="e">
        <f>VLOOKUP($A32,vez_STARŠÍ!$A$7:$L$42,10,FALSE)</f>
        <v>#N/A</v>
      </c>
      <c r="I32" s="2"/>
      <c r="J32" s="1" t="e">
        <f>VLOOKUP($A32,vez_STARŠÍ!$A$7:$L$42,12,FALSE)</f>
        <v>#N/A</v>
      </c>
    </row>
    <row r="33" spans="1:10" x14ac:dyDescent="0.25">
      <c r="A33">
        <v>27</v>
      </c>
      <c r="B33" s="6" t="e">
        <f>VLOOKUP($A33,vez_STARŠÍ!$A$7:$L$42,2,FALSE)</f>
        <v>#N/A</v>
      </c>
      <c r="C33" s="5" t="e">
        <f>VLOOKUP($A33,vez_STARŠÍ!$A$7:$L$42,5,FALSE)</f>
        <v>#N/A</v>
      </c>
      <c r="D33" s="4" t="e">
        <f>VLOOKUP($A33,vez_STARŠÍ!$A$7:$L$42,6,FALSE)</f>
        <v>#N/A</v>
      </c>
      <c r="E33" s="4" t="e">
        <f>VLOOKUP($A33,vez_STARŠÍ!$A$7:$L$42,7,FALSE)</f>
        <v>#N/A</v>
      </c>
      <c r="F33" s="3" t="e">
        <f>VLOOKUP($A33,vez_STARŠÍ!$A$7:$L$42,8,FALSE)</f>
        <v>#N/A</v>
      </c>
      <c r="G33" s="2" t="e">
        <f>VLOOKUP($A33,vez_STARŠÍ!$A$7:$L$42,9,FALSE)</f>
        <v>#N/A</v>
      </c>
      <c r="H33" s="2" t="e">
        <f>VLOOKUP($A33,vez_STARŠÍ!$A$7:$L$42,10,FALSE)</f>
        <v>#N/A</v>
      </c>
      <c r="I33" s="2"/>
      <c r="J33" s="1" t="e">
        <f>VLOOKUP($A33,vez_STARŠÍ!$A$7:$L$42,12,FALSE)</f>
        <v>#N/A</v>
      </c>
    </row>
    <row r="34" spans="1:10" x14ac:dyDescent="0.25">
      <c r="A34">
        <v>28</v>
      </c>
      <c r="B34" s="6" t="e">
        <f>VLOOKUP($A34,vez_STARŠÍ!$A$7:$L$42,2,FALSE)</f>
        <v>#N/A</v>
      </c>
      <c r="C34" s="5" t="e">
        <f>VLOOKUP($A34,vez_STARŠÍ!$A$7:$L$42,5,FALSE)</f>
        <v>#N/A</v>
      </c>
      <c r="D34" s="4" t="e">
        <f>VLOOKUP($A34,vez_STARŠÍ!$A$7:$L$42,6,FALSE)</f>
        <v>#N/A</v>
      </c>
      <c r="E34" s="4" t="e">
        <f>VLOOKUP($A34,vez_STARŠÍ!$A$7:$L$42,7,FALSE)</f>
        <v>#N/A</v>
      </c>
      <c r="F34" s="3" t="e">
        <f>VLOOKUP($A34,vez_STARŠÍ!$A$7:$L$42,8,FALSE)</f>
        <v>#N/A</v>
      </c>
      <c r="G34" s="2" t="e">
        <f>VLOOKUP($A34,vez_STARŠÍ!$A$7:$L$42,9,FALSE)</f>
        <v>#N/A</v>
      </c>
      <c r="H34" s="2" t="e">
        <f>VLOOKUP($A34,vez_STARŠÍ!$A$7:$L$42,10,FALSE)</f>
        <v>#N/A</v>
      </c>
      <c r="I34" s="2"/>
      <c r="J34" s="1" t="e">
        <f>VLOOKUP($A34,vez_STARŠÍ!$A$7:$L$42,12,FALSE)</f>
        <v>#N/A</v>
      </c>
    </row>
    <row r="35" spans="1:10" x14ac:dyDescent="0.25">
      <c r="A35">
        <v>29</v>
      </c>
      <c r="B35" s="6" t="e">
        <f>VLOOKUP($A35,vez_STARŠÍ!$A$7:$L$42,2,FALSE)</f>
        <v>#N/A</v>
      </c>
      <c r="C35" s="5" t="e">
        <f>VLOOKUP($A35,vez_STARŠÍ!$A$7:$L$42,5,FALSE)</f>
        <v>#N/A</v>
      </c>
      <c r="D35" s="4" t="e">
        <f>VLOOKUP($A35,vez_STARŠÍ!$A$7:$L$42,6,FALSE)</f>
        <v>#N/A</v>
      </c>
      <c r="E35" s="4" t="e">
        <f>VLOOKUP($A35,vez_STARŠÍ!$A$7:$L$42,7,FALSE)</f>
        <v>#N/A</v>
      </c>
      <c r="F35" s="3" t="e">
        <f>VLOOKUP($A35,vez_STARŠÍ!$A$7:$L$42,8,FALSE)</f>
        <v>#N/A</v>
      </c>
      <c r="G35" s="2" t="e">
        <f>VLOOKUP($A35,vez_STARŠÍ!$A$7:$L$42,9,FALSE)</f>
        <v>#N/A</v>
      </c>
      <c r="H35" s="2" t="e">
        <f>VLOOKUP($A35,vez_STARŠÍ!$A$7:$L$42,10,FALSE)</f>
        <v>#N/A</v>
      </c>
      <c r="I35" s="2"/>
      <c r="J35" s="1" t="e">
        <f>VLOOKUP($A35,vez_STARŠÍ!$A$7:$L$42,12,FALSE)</f>
        <v>#N/A</v>
      </c>
    </row>
    <row r="36" spans="1:10" x14ac:dyDescent="0.25">
      <c r="A36">
        <v>30</v>
      </c>
      <c r="B36" s="6" t="e">
        <f>VLOOKUP($A36,vez_STARŠÍ!$A$7:$L$42,2,FALSE)</f>
        <v>#N/A</v>
      </c>
      <c r="C36" s="5" t="e">
        <f>VLOOKUP($A36,vez_STARŠÍ!$A$7:$L$42,5,FALSE)</f>
        <v>#N/A</v>
      </c>
      <c r="D36" s="4" t="e">
        <f>VLOOKUP($A36,vez_STARŠÍ!$A$7:$L$42,6,FALSE)</f>
        <v>#N/A</v>
      </c>
      <c r="E36" s="4" t="e">
        <f>VLOOKUP($A36,vez_STARŠÍ!$A$7:$L$42,7,FALSE)</f>
        <v>#N/A</v>
      </c>
      <c r="F36" s="3" t="e">
        <f>VLOOKUP($A36,vez_STARŠÍ!$A$7:$L$42,8,FALSE)</f>
        <v>#N/A</v>
      </c>
      <c r="G36" s="2" t="e">
        <f>VLOOKUP($A36,vez_STARŠÍ!$A$7:$L$42,9,FALSE)</f>
        <v>#N/A</v>
      </c>
      <c r="H36" s="2" t="e">
        <f>VLOOKUP($A36,vez_STARŠÍ!$A$7:$L$42,10,FALSE)</f>
        <v>#N/A</v>
      </c>
      <c r="I36" s="2"/>
      <c r="J36" s="1" t="e">
        <f>VLOOKUP($A36,vez_STARŠÍ!$A$7:$L$42,12,FALSE)</f>
        <v>#N/A</v>
      </c>
    </row>
    <row r="37" spans="1:10" x14ac:dyDescent="0.25">
      <c r="A37">
        <v>31</v>
      </c>
      <c r="B37" s="6" t="e">
        <f>VLOOKUP($A37,vez_STARŠÍ!$A$7:$L$42,2,FALSE)</f>
        <v>#N/A</v>
      </c>
      <c r="C37" s="5" t="e">
        <f>VLOOKUP($A37,vez_STARŠÍ!$A$7:$L$42,5,FALSE)</f>
        <v>#N/A</v>
      </c>
      <c r="D37" s="4" t="e">
        <f>VLOOKUP($A37,vez_STARŠÍ!$A$7:$L$42,6,FALSE)</f>
        <v>#N/A</v>
      </c>
      <c r="E37" s="4" t="e">
        <f>VLOOKUP($A37,vez_STARŠÍ!$A$7:$L$42,7,FALSE)</f>
        <v>#N/A</v>
      </c>
      <c r="F37" s="3" t="e">
        <f>VLOOKUP($A37,vez_STARŠÍ!$A$7:$L$42,8,FALSE)</f>
        <v>#N/A</v>
      </c>
      <c r="G37" s="2" t="e">
        <f>VLOOKUP($A37,vez_STARŠÍ!$A$7:$L$42,9,FALSE)</f>
        <v>#N/A</v>
      </c>
      <c r="H37" s="2" t="e">
        <f>VLOOKUP($A37,vez_STARŠÍ!$A$7:$L$42,10,FALSE)</f>
        <v>#N/A</v>
      </c>
      <c r="I37" s="2"/>
      <c r="J37" s="1" t="e">
        <f>VLOOKUP($A37,vez_STARŠÍ!$A$7:$L$42,12,FALSE)</f>
        <v>#N/A</v>
      </c>
    </row>
    <row r="38" spans="1:10" x14ac:dyDescent="0.25">
      <c r="A38">
        <v>32</v>
      </c>
      <c r="B38" s="6" t="e">
        <f>VLOOKUP($A38,vez_STARŠÍ!$A$7:$L$42,2,FALSE)</f>
        <v>#N/A</v>
      </c>
      <c r="C38" s="5" t="e">
        <f>VLOOKUP($A38,vez_STARŠÍ!$A$7:$L$42,5,FALSE)</f>
        <v>#N/A</v>
      </c>
      <c r="D38" s="4" t="e">
        <f>VLOOKUP($A38,vez_STARŠÍ!$A$7:$L$42,6,FALSE)</f>
        <v>#N/A</v>
      </c>
      <c r="E38" s="4" t="e">
        <f>VLOOKUP($A38,vez_STARŠÍ!$A$7:$L$42,7,FALSE)</f>
        <v>#N/A</v>
      </c>
      <c r="F38" s="3" t="e">
        <f>VLOOKUP($A38,vez_STARŠÍ!$A$7:$L$42,8,FALSE)</f>
        <v>#N/A</v>
      </c>
      <c r="G38" s="2" t="e">
        <f>VLOOKUP($A38,vez_STARŠÍ!$A$7:$L$42,9,FALSE)</f>
        <v>#N/A</v>
      </c>
      <c r="H38" s="2" t="e">
        <f>VLOOKUP($A38,vez_STARŠÍ!$A$7:$L$42,10,FALSE)</f>
        <v>#N/A</v>
      </c>
      <c r="I38" s="2"/>
      <c r="J38" s="1" t="e">
        <f>VLOOKUP($A38,vez_STARŠÍ!$A$7:$L$42,12,FALSE)</f>
        <v>#N/A</v>
      </c>
    </row>
    <row r="39" spans="1:10" x14ac:dyDescent="0.25">
      <c r="A39">
        <v>33</v>
      </c>
      <c r="B39" s="6" t="e">
        <f>VLOOKUP($A39,vez_STARŠÍ!$A$7:$L$42,2,FALSE)</f>
        <v>#N/A</v>
      </c>
      <c r="C39" s="5" t="e">
        <f>VLOOKUP($A39,vez_STARŠÍ!$A$7:$L$42,5,FALSE)</f>
        <v>#N/A</v>
      </c>
      <c r="D39" s="4" t="e">
        <f>VLOOKUP($A39,vez_STARŠÍ!$A$7:$L$42,6,FALSE)</f>
        <v>#N/A</v>
      </c>
      <c r="E39" s="4" t="e">
        <f>VLOOKUP($A39,vez_STARŠÍ!$A$7:$L$42,7,FALSE)</f>
        <v>#N/A</v>
      </c>
      <c r="F39" s="3" t="e">
        <f>VLOOKUP($A39,vez_STARŠÍ!$A$7:$L$42,8,FALSE)</f>
        <v>#N/A</v>
      </c>
      <c r="G39" s="2" t="e">
        <f>VLOOKUP($A39,vez_STARŠÍ!$A$7:$L$42,9,FALSE)</f>
        <v>#N/A</v>
      </c>
      <c r="H39" s="2" t="e">
        <f>VLOOKUP($A39,vez_STARŠÍ!$A$7:$L$42,10,FALSE)</f>
        <v>#N/A</v>
      </c>
      <c r="I39" s="2"/>
      <c r="J39" s="1" t="e">
        <f>VLOOKUP($A39,vez_STARŠÍ!$A$7:$L$42,12,FALSE)</f>
        <v>#N/A</v>
      </c>
    </row>
    <row r="40" spans="1:10" x14ac:dyDescent="0.25">
      <c r="A40">
        <v>34</v>
      </c>
      <c r="B40" s="6" t="e">
        <f>VLOOKUP($A40,vez_STARŠÍ!$A$7:$L$42,2,FALSE)</f>
        <v>#N/A</v>
      </c>
      <c r="C40" s="5" t="e">
        <f>VLOOKUP($A40,vez_STARŠÍ!$A$7:$L$42,5,FALSE)</f>
        <v>#N/A</v>
      </c>
      <c r="D40" s="4" t="e">
        <f>VLOOKUP($A40,vez_STARŠÍ!$A$7:$L$42,6,FALSE)</f>
        <v>#N/A</v>
      </c>
      <c r="E40" s="4" t="e">
        <f>VLOOKUP($A40,vez_STARŠÍ!$A$7:$L$42,7,FALSE)</f>
        <v>#N/A</v>
      </c>
      <c r="F40" s="3" t="e">
        <f>VLOOKUP($A40,vez_STARŠÍ!$A$7:$L$42,8,FALSE)</f>
        <v>#N/A</v>
      </c>
      <c r="G40" s="2" t="e">
        <f>VLOOKUP($A40,vez_STARŠÍ!$A$7:$L$42,9,FALSE)</f>
        <v>#N/A</v>
      </c>
      <c r="H40" s="2" t="e">
        <f>VLOOKUP($A40,vez_STARŠÍ!$A$7:$L$42,10,FALSE)</f>
        <v>#N/A</v>
      </c>
      <c r="I40" s="2"/>
      <c r="J40" s="1" t="e">
        <f>VLOOKUP($A40,vez_STARŠÍ!$A$7:$L$42,12,FALSE)</f>
        <v>#N/A</v>
      </c>
    </row>
    <row r="41" spans="1:10" x14ac:dyDescent="0.25">
      <c r="A41">
        <v>35</v>
      </c>
      <c r="B41" s="27" t="e">
        <f>VLOOKUP($A41,vez_STARŠÍ!$A$7:$L$42,2,FALSE)</f>
        <v>#N/A</v>
      </c>
      <c r="C41" s="28" t="e">
        <f>VLOOKUP($A41,vez_STARŠÍ!$A$7:$L$42,5,FALSE)</f>
        <v>#N/A</v>
      </c>
      <c r="D41" s="29" t="e">
        <f>VLOOKUP($A41,vez_STARŠÍ!$A$7:$L$42,6,FALSE)</f>
        <v>#N/A</v>
      </c>
      <c r="E41" s="29" t="e">
        <f>VLOOKUP($A41,vez_STARŠÍ!$A$7:$L$42,7,FALSE)</f>
        <v>#N/A</v>
      </c>
      <c r="F41" s="30" t="e">
        <f>VLOOKUP($A41,vez_STARŠÍ!$A$7:$L$42,8,FALSE)</f>
        <v>#N/A</v>
      </c>
      <c r="G41" s="31" t="e">
        <f>VLOOKUP($A41,vez_STARŠÍ!$A$7:$L$42,9,FALSE)</f>
        <v>#N/A</v>
      </c>
      <c r="H41" s="31" t="e">
        <f>VLOOKUP($A41,vez_STARŠÍ!$A$7:$L$42,10,FALSE)</f>
        <v>#N/A</v>
      </c>
      <c r="I41" s="31"/>
      <c r="J41" s="32" t="e">
        <f>VLOOKUP($A41,vez_STARŠÍ!$A$7:$L$42,12,FALSE)</f>
        <v>#N/A</v>
      </c>
    </row>
    <row r="42" spans="1:10" ht="15.75" thickBot="1" x14ac:dyDescent="0.3">
      <c r="A42">
        <v>36</v>
      </c>
      <c r="B42" s="33" t="e">
        <f>VLOOKUP($A42,vez_STARŠÍ!$A$7:$L$42,2,FALSE)</f>
        <v>#N/A</v>
      </c>
      <c r="C42" s="34" t="e">
        <f>VLOOKUP($A42,vez_STARŠÍ!$A$7:$L$42,5,FALSE)</f>
        <v>#N/A</v>
      </c>
      <c r="D42" s="35" t="e">
        <f>VLOOKUP($A42,vez_STARŠÍ!$A$7:$L$42,6,FALSE)</f>
        <v>#N/A</v>
      </c>
      <c r="E42" s="35" t="e">
        <f>VLOOKUP($A42,vez_STARŠÍ!$A$7:$L$42,7,FALSE)</f>
        <v>#N/A</v>
      </c>
      <c r="F42" s="36" t="e">
        <f>VLOOKUP($A42,vez_STARŠÍ!$A$7:$L$42,8,FALSE)</f>
        <v>#N/A</v>
      </c>
      <c r="G42" s="37" t="e">
        <f>VLOOKUP($A42,vez_STARŠÍ!$A$7:$L$42,9,FALSE)</f>
        <v>#N/A</v>
      </c>
      <c r="H42" s="37" t="e">
        <f>VLOOKUP($A42,vez_STARŠÍ!$A$7:$L$42,10,FALSE)</f>
        <v>#N/A</v>
      </c>
      <c r="I42" s="37"/>
      <c r="J42" s="38" t="e">
        <f>VLOOKUP($A42,vez_STARŠÍ!$A$7:$L$42,12,FALSE)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32" t="s">
        <v>49</v>
      </c>
      <c r="E1" s="133"/>
      <c r="F1" s="133"/>
      <c r="G1" s="133"/>
      <c r="H1" s="133"/>
      <c r="I1" s="133"/>
      <c r="J1" s="133"/>
      <c r="K1" s="133"/>
      <c r="L1" s="133"/>
      <c r="M1" s="43"/>
      <c r="AC1" t="str">
        <f>Startovka!B2</f>
        <v>Czech "A"</v>
      </c>
      <c r="AD1" t="str">
        <f>Startovka!B3</f>
        <v>Latvia</v>
      </c>
      <c r="AE1" t="str">
        <f>Startovka!B4</f>
        <v>Slovakia</v>
      </c>
      <c r="AF1" t="str">
        <f>Startovka!B5</f>
        <v>Czech "B"</v>
      </c>
      <c r="AG1" t="str">
        <f>Startovka!B6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1</v>
      </c>
      <c r="AD2">
        <f>IF(AD5=9999,COUNTA($AC$6:$AG$6),_xlfn.RANK.EQ(AD3,$AC$3:$AG$3,1))</f>
        <v>3</v>
      </c>
      <c r="AE2">
        <f>IF(AE5=9999,COUNTA($AC$6:$AG$6),_xlfn.RANK.EQ(AE3,$AC$3:$AG$3,1))</f>
        <v>1</v>
      </c>
      <c r="AF2">
        <f>IF(AF5=9999,COUNTA($AC$6:$AG$6),_xlfn.RANK.EQ(AF3,$AC$3:$AG$3,1))</f>
        <v>5</v>
      </c>
      <c r="AG2">
        <f>IF(AG5=9999,COUNTA($AC$6:$AG$6),_xlfn.RANK.EQ(AG3,$AC$3:$AG$3,1))</f>
        <v>4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4"/>
      <c r="AC3">
        <f t="shared" ref="AC3:AG3" si="0">IF(OR(AC5="",AC5=9999),9999,AC4+AC5)</f>
        <v>38.17</v>
      </c>
      <c r="AD3">
        <f t="shared" si="0"/>
        <v>38.650000000000006</v>
      </c>
      <c r="AE3">
        <f t="shared" si="0"/>
        <v>38.17</v>
      </c>
      <c r="AF3">
        <f t="shared" si="0"/>
        <v>40.879999999999995</v>
      </c>
      <c r="AG3">
        <f t="shared" si="0"/>
        <v>38.67</v>
      </c>
    </row>
    <row r="4" spans="1:33" ht="14.25" customHeight="1" thickBot="1" x14ac:dyDescent="0.3">
      <c r="D4" s="136" t="s">
        <v>14</v>
      </c>
      <c r="E4" s="137"/>
      <c r="F4" s="18" t="s">
        <v>11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18.71</v>
      </c>
      <c r="AD4">
        <f t="shared" si="1"/>
        <v>18.46</v>
      </c>
      <c r="AE4">
        <f t="shared" si="1"/>
        <v>17.84</v>
      </c>
      <c r="AF4">
        <f t="shared" si="1"/>
        <v>19.32</v>
      </c>
      <c r="AG4">
        <f t="shared" si="1"/>
        <v>17.73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45"/>
      <c r="L5" s="130" t="s">
        <v>0</v>
      </c>
      <c r="M5" s="130" t="s">
        <v>17</v>
      </c>
      <c r="AC5">
        <f t="shared" ref="AC5:AG5" si="2">IF(ISERROR(SMALL(AC7:AC42,2)),9999,SMALL(AC7:AC42,2))</f>
        <v>19.46</v>
      </c>
      <c r="AD5">
        <f t="shared" si="2"/>
        <v>20.190000000000001</v>
      </c>
      <c r="AE5">
        <f t="shared" si="2"/>
        <v>20.329999999999998</v>
      </c>
      <c r="AF5">
        <f t="shared" si="2"/>
        <v>21.56</v>
      </c>
      <c r="AG5">
        <f t="shared" si="2"/>
        <v>20.94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46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>AC1</f>
        <v>Czech "A"</v>
      </c>
      <c r="AD6" t="str">
        <f t="shared" ref="AD6:AG6" si="3">AD1</f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1</v>
      </c>
      <c r="B7">
        <f>Y7</f>
        <v>1</v>
      </c>
      <c r="C7">
        <f>U7</f>
        <v>4</v>
      </c>
      <c r="D7" s="12">
        <f t="shared" ref="D7:D42" si="4">IF(E7="","",S7)</f>
        <v>4</v>
      </c>
      <c r="E7" s="11">
        <v>11</v>
      </c>
      <c r="F7" s="10" t="s">
        <v>79</v>
      </c>
      <c r="G7" s="10" t="s">
        <v>73</v>
      </c>
      <c r="H7" s="9">
        <v>2004</v>
      </c>
      <c r="I7" s="8">
        <v>18.71</v>
      </c>
      <c r="J7" s="8">
        <v>21.91</v>
      </c>
      <c r="K7" s="8"/>
      <c r="L7" s="7">
        <f t="shared" ref="L7:L42" si="5">IF(E7="","",IF(AND(I7="",J7=""),"DNS",IF(OR(J7="",J7="DNS"),I7,IF(I7="NP",J7,IF(J7="NP",I7,MIN(I7:J7))))))</f>
        <v>18.71</v>
      </c>
      <c r="M7" s="15" t="s">
        <v>18</v>
      </c>
      <c r="N7">
        <f t="shared" ref="N7:O42" si="6">IF(I7="",9999,IF(I7="DNS",9999,IF(I7="NP",999,I7)))</f>
        <v>18.71</v>
      </c>
      <c r="O7">
        <f t="shared" si="6"/>
        <v>21.91</v>
      </c>
      <c r="P7">
        <f t="shared" ref="P7:P42" si="7">MIN(N7:O7)</f>
        <v>18.71</v>
      </c>
      <c r="Q7">
        <f t="shared" ref="Q7:Q42" si="8">N7+O7</f>
        <v>40.620000000000005</v>
      </c>
      <c r="R7">
        <f>_xlfn.RANK.EQ(P7,$P$7:$P$42,1)*100+_xlfn.RANK.EQ(Q7,$Q$7:$Q$42,1)</f>
        <v>406</v>
      </c>
      <c r="S7">
        <f>_xlfn.RANK.EQ(R7,$R$7:$R$42,1)</f>
        <v>4</v>
      </c>
      <c r="T7">
        <f>S7*1000+ROW()</f>
        <v>4007</v>
      </c>
      <c r="U7">
        <f>_xlfn.RANK.EQ(T7,$T$7:$T$42,1)</f>
        <v>4</v>
      </c>
      <c r="V7">
        <f>IF(M7="x",P7,9999)</f>
        <v>18.71</v>
      </c>
      <c r="W7">
        <f>IF(M7="x",Q7,9999)</f>
        <v>40.620000000000005</v>
      </c>
      <c r="X7">
        <f>_xlfn.RANK.EQ(V7,$V$7:$V$42,1)*100+_xlfn.RANK.EQ(W7,$W$7:$W$42,1)</f>
        <v>103</v>
      </c>
      <c r="Y7">
        <f>IF(M7="x",_xlfn.RANK.EQ(X7,$X$7:$X$42,1),99)</f>
        <v>1</v>
      </c>
      <c r="Z7">
        <f>Y7*1000+ROW()</f>
        <v>1007</v>
      </c>
      <c r="AA7">
        <f>IF(M7="x",_xlfn.RANK.EQ(Z7,$Z$7:$Z$42,1),99)</f>
        <v>1</v>
      </c>
      <c r="AC7">
        <f>IF(AC$6=$G7,$P7,"")</f>
        <v>18.71</v>
      </c>
      <c r="AD7" t="str">
        <f t="shared" ref="AD7:AG26" si="9">IF(AD$6=$G7,$P7,"")</f>
        <v/>
      </c>
      <c r="AE7" t="str">
        <f t="shared" si="9"/>
        <v/>
      </c>
      <c r="AF7" t="str">
        <f t="shared" si="9"/>
        <v/>
      </c>
      <c r="AG7" t="str">
        <f t="shared" si="9"/>
        <v/>
      </c>
    </row>
    <row r="8" spans="1:33" x14ac:dyDescent="0.25">
      <c r="A8">
        <f t="shared" ref="A8:A42" si="10">AA8</f>
        <v>99</v>
      </c>
      <c r="B8">
        <f t="shared" ref="B8:B42" si="11">Y8</f>
        <v>99</v>
      </c>
      <c r="C8">
        <f t="shared" ref="C8:C42" si="12">U8</f>
        <v>3</v>
      </c>
      <c r="D8" s="6">
        <f t="shared" si="4"/>
        <v>3</v>
      </c>
      <c r="E8" s="5">
        <v>12</v>
      </c>
      <c r="F8" s="4" t="s">
        <v>80</v>
      </c>
      <c r="G8" s="4" t="s">
        <v>76</v>
      </c>
      <c r="H8" s="3">
        <v>2004</v>
      </c>
      <c r="I8" s="2">
        <v>18.5</v>
      </c>
      <c r="J8" s="2">
        <v>18.46</v>
      </c>
      <c r="K8" s="2"/>
      <c r="L8" s="1">
        <f t="shared" si="5"/>
        <v>18.46</v>
      </c>
      <c r="M8" s="15"/>
      <c r="N8">
        <f t="shared" si="6"/>
        <v>18.5</v>
      </c>
      <c r="O8">
        <f t="shared" si="6"/>
        <v>18.46</v>
      </c>
      <c r="P8">
        <f t="shared" si="7"/>
        <v>18.46</v>
      </c>
      <c r="Q8">
        <f t="shared" si="8"/>
        <v>36.96</v>
      </c>
      <c r="R8">
        <f t="shared" ref="R8:R42" si="13">_xlfn.RANK.EQ(P8,$P$7:$P$42,1)*100+_xlfn.RANK.EQ(Q8,$Q$7:$Q$42,1)</f>
        <v>303</v>
      </c>
      <c r="S8">
        <f t="shared" ref="S8:S42" si="14">_xlfn.RANK.EQ(R8,$R$7:$R$42,1)</f>
        <v>3</v>
      </c>
      <c r="T8">
        <f t="shared" ref="T8:T42" si="15">S8*1000+ROW()</f>
        <v>3008</v>
      </c>
      <c r="U8">
        <f t="shared" ref="U8:U42" si="16">_xlfn.RANK.EQ(T8,$T$7:$T$42,1)</f>
        <v>3</v>
      </c>
      <c r="V8">
        <f t="shared" ref="V8:V42" si="17">IF(M8="x",P8,9999)</f>
        <v>9999</v>
      </c>
      <c r="W8">
        <f t="shared" ref="W8:W42" si="18">IF(M8="x",Q8,9999)</f>
        <v>9999</v>
      </c>
      <c r="X8">
        <f t="shared" ref="X8:X42" si="19">_xlfn.RANK.EQ(V8,$V$7:$V$42,1)*100+_xlfn.RANK.EQ(W8,$W$7:$W$42,1)</f>
        <v>1211</v>
      </c>
      <c r="Y8">
        <f t="shared" ref="Y8:Y42" si="20">IF(M8="x",_xlfn.RANK.EQ(X8,$X$7:$X$42,1),99)</f>
        <v>99</v>
      </c>
      <c r="Z8">
        <f t="shared" ref="Z8:Z42" si="21">Y8*1000+ROW()</f>
        <v>99008</v>
      </c>
      <c r="AA8">
        <f t="shared" ref="AA8:AA42" si="22">IF(M8="x",_xlfn.RANK.EQ(Z8,$Z$7:$Z$42,1),99)</f>
        <v>99</v>
      </c>
      <c r="AC8" t="str">
        <f t="shared" ref="AC8:AG27" si="23">IF(AC$6=$G8,$P8,"")</f>
        <v/>
      </c>
      <c r="AD8">
        <f t="shared" si="9"/>
        <v>18.46</v>
      </c>
      <c r="AE8" t="str">
        <f t="shared" si="9"/>
        <v/>
      </c>
      <c r="AF8" t="str">
        <f t="shared" si="9"/>
        <v/>
      </c>
      <c r="AG8" t="str">
        <f t="shared" si="9"/>
        <v/>
      </c>
    </row>
    <row r="9" spans="1:33" x14ac:dyDescent="0.25">
      <c r="A9">
        <f t="shared" si="10"/>
        <v>99</v>
      </c>
      <c r="B9">
        <f t="shared" si="11"/>
        <v>99</v>
      </c>
      <c r="C9">
        <f t="shared" si="12"/>
        <v>2</v>
      </c>
      <c r="D9" s="6">
        <f t="shared" si="4"/>
        <v>2</v>
      </c>
      <c r="E9" s="5">
        <v>13</v>
      </c>
      <c r="F9" s="4" t="s">
        <v>81</v>
      </c>
      <c r="G9" s="4" t="s">
        <v>75</v>
      </c>
      <c r="H9" s="3">
        <v>2004</v>
      </c>
      <c r="I9" s="2">
        <v>18.32</v>
      </c>
      <c r="J9" s="2">
        <v>17.84</v>
      </c>
      <c r="K9" s="2"/>
      <c r="L9" s="1">
        <f t="shared" si="5"/>
        <v>17.84</v>
      </c>
      <c r="M9" s="15"/>
      <c r="N9">
        <f t="shared" si="6"/>
        <v>18.32</v>
      </c>
      <c r="O9">
        <f t="shared" si="6"/>
        <v>17.84</v>
      </c>
      <c r="P9">
        <f t="shared" si="7"/>
        <v>17.84</v>
      </c>
      <c r="Q9">
        <f t="shared" si="8"/>
        <v>36.159999999999997</v>
      </c>
      <c r="R9">
        <f t="shared" si="13"/>
        <v>202</v>
      </c>
      <c r="S9">
        <f t="shared" si="14"/>
        <v>2</v>
      </c>
      <c r="T9">
        <f t="shared" si="15"/>
        <v>2009</v>
      </c>
      <c r="U9">
        <f t="shared" si="16"/>
        <v>2</v>
      </c>
      <c r="V9">
        <f t="shared" si="17"/>
        <v>9999</v>
      </c>
      <c r="W9">
        <f t="shared" si="18"/>
        <v>9999</v>
      </c>
      <c r="X9">
        <f t="shared" si="19"/>
        <v>1211</v>
      </c>
      <c r="Y9">
        <f t="shared" si="20"/>
        <v>99</v>
      </c>
      <c r="Z9">
        <f t="shared" si="21"/>
        <v>99009</v>
      </c>
      <c r="AA9">
        <f t="shared" si="22"/>
        <v>99</v>
      </c>
      <c r="AC9" t="str">
        <f t="shared" si="23"/>
        <v/>
      </c>
      <c r="AD9" t="str">
        <f t="shared" si="9"/>
        <v/>
      </c>
      <c r="AE9">
        <f t="shared" si="9"/>
        <v>17.84</v>
      </c>
      <c r="AF9" t="str">
        <f t="shared" si="9"/>
        <v/>
      </c>
      <c r="AG9" t="str">
        <f t="shared" si="9"/>
        <v/>
      </c>
    </row>
    <row r="10" spans="1:33" x14ac:dyDescent="0.25">
      <c r="A10">
        <f t="shared" si="10"/>
        <v>11</v>
      </c>
      <c r="B10">
        <f t="shared" si="11"/>
        <v>11</v>
      </c>
      <c r="C10">
        <f t="shared" si="12"/>
        <v>19</v>
      </c>
      <c r="D10" s="6">
        <f t="shared" si="4"/>
        <v>19</v>
      </c>
      <c r="E10" s="5">
        <v>14</v>
      </c>
      <c r="F10" s="4" t="s">
        <v>82</v>
      </c>
      <c r="G10" s="4" t="s">
        <v>74</v>
      </c>
      <c r="H10" s="3">
        <v>2004</v>
      </c>
      <c r="I10" s="2">
        <v>25.35</v>
      </c>
      <c r="J10" s="2" t="s">
        <v>160</v>
      </c>
      <c r="K10" s="2"/>
      <c r="L10" s="1">
        <f t="shared" si="5"/>
        <v>25.35</v>
      </c>
      <c r="M10" s="15" t="s">
        <v>18</v>
      </c>
      <c r="N10">
        <f t="shared" si="6"/>
        <v>25.35</v>
      </c>
      <c r="O10">
        <f t="shared" si="6"/>
        <v>9999</v>
      </c>
      <c r="P10">
        <f t="shared" si="7"/>
        <v>25.35</v>
      </c>
      <c r="Q10">
        <f t="shared" si="8"/>
        <v>10024.35</v>
      </c>
      <c r="R10">
        <f t="shared" si="13"/>
        <v>1919</v>
      </c>
      <c r="S10">
        <f t="shared" si="14"/>
        <v>19</v>
      </c>
      <c r="T10">
        <f t="shared" si="15"/>
        <v>19010</v>
      </c>
      <c r="U10">
        <f t="shared" si="16"/>
        <v>19</v>
      </c>
      <c r="V10">
        <f t="shared" si="17"/>
        <v>25.35</v>
      </c>
      <c r="W10">
        <f t="shared" si="18"/>
        <v>10024.35</v>
      </c>
      <c r="X10">
        <f t="shared" si="19"/>
        <v>1135</v>
      </c>
      <c r="Y10">
        <f t="shared" si="20"/>
        <v>11</v>
      </c>
      <c r="Z10">
        <f t="shared" si="21"/>
        <v>11010</v>
      </c>
      <c r="AA10">
        <f t="shared" si="22"/>
        <v>11</v>
      </c>
      <c r="AC10" t="str">
        <f t="shared" si="23"/>
        <v/>
      </c>
      <c r="AD10" t="str">
        <f t="shared" si="9"/>
        <v/>
      </c>
      <c r="AE10" t="str">
        <f t="shared" si="9"/>
        <v/>
      </c>
      <c r="AF10">
        <f t="shared" si="9"/>
        <v>25.35</v>
      </c>
      <c r="AG10" t="str">
        <f t="shared" si="9"/>
        <v/>
      </c>
    </row>
    <row r="11" spans="1:33" x14ac:dyDescent="0.25">
      <c r="A11">
        <f t="shared" si="10"/>
        <v>99</v>
      </c>
      <c r="B11">
        <f t="shared" si="11"/>
        <v>99</v>
      </c>
      <c r="C11">
        <f t="shared" si="12"/>
        <v>12</v>
      </c>
      <c r="D11" s="22">
        <f t="shared" si="4"/>
        <v>12</v>
      </c>
      <c r="E11" s="23">
        <v>15</v>
      </c>
      <c r="F11" s="21" t="s">
        <v>83</v>
      </c>
      <c r="G11" s="21" t="s">
        <v>77</v>
      </c>
      <c r="H11" s="24">
        <v>2004</v>
      </c>
      <c r="I11" s="25">
        <v>20.94</v>
      </c>
      <c r="J11" s="25" t="s">
        <v>78</v>
      </c>
      <c r="K11" s="25"/>
      <c r="L11" s="26">
        <f t="shared" si="5"/>
        <v>20.94</v>
      </c>
      <c r="M11" s="47"/>
      <c r="N11">
        <f t="shared" si="6"/>
        <v>20.94</v>
      </c>
      <c r="O11">
        <f t="shared" si="6"/>
        <v>999</v>
      </c>
      <c r="P11">
        <f t="shared" si="7"/>
        <v>20.94</v>
      </c>
      <c r="Q11">
        <f t="shared" si="8"/>
        <v>1019.94</v>
      </c>
      <c r="R11">
        <f t="shared" si="13"/>
        <v>1216</v>
      </c>
      <c r="S11">
        <f t="shared" si="14"/>
        <v>12</v>
      </c>
      <c r="T11">
        <f t="shared" si="15"/>
        <v>12011</v>
      </c>
      <c r="U11">
        <f t="shared" si="16"/>
        <v>12</v>
      </c>
      <c r="V11">
        <f t="shared" si="17"/>
        <v>9999</v>
      </c>
      <c r="W11">
        <f t="shared" si="18"/>
        <v>9999</v>
      </c>
      <c r="X11">
        <f t="shared" si="19"/>
        <v>1211</v>
      </c>
      <c r="Y11">
        <f t="shared" si="20"/>
        <v>99</v>
      </c>
      <c r="Z11">
        <f t="shared" si="21"/>
        <v>99011</v>
      </c>
      <c r="AA11">
        <f t="shared" si="22"/>
        <v>99</v>
      </c>
      <c r="AC11" t="str">
        <f t="shared" si="23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>
        <f t="shared" si="9"/>
        <v>20.94</v>
      </c>
    </row>
    <row r="12" spans="1:33" x14ac:dyDescent="0.25">
      <c r="A12">
        <f t="shared" si="10"/>
        <v>6</v>
      </c>
      <c r="B12">
        <f t="shared" si="11"/>
        <v>6</v>
      </c>
      <c r="C12">
        <f t="shared" si="12"/>
        <v>11</v>
      </c>
      <c r="D12" s="22">
        <f t="shared" si="4"/>
        <v>11</v>
      </c>
      <c r="E12" s="23">
        <v>16</v>
      </c>
      <c r="F12" s="21" t="s">
        <v>84</v>
      </c>
      <c r="G12" s="21" t="s">
        <v>85</v>
      </c>
      <c r="H12" s="24">
        <v>2004</v>
      </c>
      <c r="I12" s="25">
        <v>31.03</v>
      </c>
      <c r="J12" s="25">
        <v>20.74</v>
      </c>
      <c r="K12" s="25"/>
      <c r="L12" s="26">
        <f t="shared" si="5"/>
        <v>20.74</v>
      </c>
      <c r="M12" s="47" t="s">
        <v>18</v>
      </c>
      <c r="N12">
        <f t="shared" si="6"/>
        <v>31.03</v>
      </c>
      <c r="O12">
        <f t="shared" si="6"/>
        <v>20.74</v>
      </c>
      <c r="P12">
        <f t="shared" si="7"/>
        <v>20.74</v>
      </c>
      <c r="Q12">
        <f t="shared" si="8"/>
        <v>51.769999999999996</v>
      </c>
      <c r="R12">
        <f t="shared" si="13"/>
        <v>1112</v>
      </c>
      <c r="S12">
        <f t="shared" si="14"/>
        <v>11</v>
      </c>
      <c r="T12">
        <f t="shared" si="15"/>
        <v>11012</v>
      </c>
      <c r="U12">
        <f t="shared" si="16"/>
        <v>11</v>
      </c>
      <c r="V12">
        <f t="shared" si="17"/>
        <v>20.74</v>
      </c>
      <c r="W12">
        <f t="shared" si="18"/>
        <v>51.769999999999996</v>
      </c>
      <c r="X12">
        <f t="shared" si="19"/>
        <v>608</v>
      </c>
      <c r="Y12">
        <f t="shared" si="20"/>
        <v>6</v>
      </c>
      <c r="Z12">
        <f t="shared" si="21"/>
        <v>6012</v>
      </c>
      <c r="AA12">
        <f t="shared" si="22"/>
        <v>6</v>
      </c>
      <c r="AC12" t="str">
        <f t="shared" si="23"/>
        <v/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9"/>
        <v/>
      </c>
    </row>
    <row r="13" spans="1:33" x14ac:dyDescent="0.25">
      <c r="A13">
        <f t="shared" si="10"/>
        <v>12</v>
      </c>
      <c r="B13">
        <f t="shared" si="11"/>
        <v>36</v>
      </c>
      <c r="C13">
        <f t="shared" si="12"/>
        <v>20</v>
      </c>
      <c r="D13" s="22">
        <f t="shared" si="4"/>
        <v>20</v>
      </c>
      <c r="E13" s="23">
        <v>17</v>
      </c>
      <c r="F13" s="21" t="s">
        <v>86</v>
      </c>
      <c r="G13" s="21" t="s">
        <v>87</v>
      </c>
      <c r="H13" s="24">
        <v>2004</v>
      </c>
      <c r="I13" s="25" t="s">
        <v>160</v>
      </c>
      <c r="J13" s="25" t="s">
        <v>160</v>
      </c>
      <c r="K13" s="25"/>
      <c r="L13" s="26" t="str">
        <f t="shared" si="5"/>
        <v>DNS</v>
      </c>
      <c r="M13" s="47" t="s">
        <v>18</v>
      </c>
      <c r="N13">
        <f t="shared" si="6"/>
        <v>9999</v>
      </c>
      <c r="O13">
        <f t="shared" si="6"/>
        <v>9999</v>
      </c>
      <c r="P13">
        <f t="shared" si="7"/>
        <v>9999</v>
      </c>
      <c r="Q13">
        <f t="shared" si="8"/>
        <v>19998</v>
      </c>
      <c r="R13">
        <f t="shared" si="13"/>
        <v>2020</v>
      </c>
      <c r="S13">
        <f t="shared" si="14"/>
        <v>20</v>
      </c>
      <c r="T13">
        <f t="shared" si="15"/>
        <v>20013</v>
      </c>
      <c r="U13">
        <f t="shared" si="16"/>
        <v>20</v>
      </c>
      <c r="V13">
        <f t="shared" si="17"/>
        <v>9999</v>
      </c>
      <c r="W13">
        <f t="shared" si="18"/>
        <v>19998</v>
      </c>
      <c r="X13">
        <f t="shared" si="19"/>
        <v>1236</v>
      </c>
      <c r="Y13">
        <f t="shared" si="20"/>
        <v>36</v>
      </c>
      <c r="Z13">
        <f t="shared" si="21"/>
        <v>36013</v>
      </c>
      <c r="AA13">
        <f t="shared" si="22"/>
        <v>12</v>
      </c>
      <c r="AC13" t="str">
        <f t="shared" si="23"/>
        <v/>
      </c>
      <c r="AD13" t="str">
        <f t="shared" si="9"/>
        <v/>
      </c>
      <c r="AE13" t="str">
        <f t="shared" si="9"/>
        <v/>
      </c>
      <c r="AF13" t="str">
        <f t="shared" si="9"/>
        <v/>
      </c>
      <c r="AG13" t="str">
        <f t="shared" si="9"/>
        <v/>
      </c>
    </row>
    <row r="14" spans="1:33" x14ac:dyDescent="0.25">
      <c r="A14">
        <f t="shared" si="10"/>
        <v>8</v>
      </c>
      <c r="B14">
        <f t="shared" si="11"/>
        <v>8</v>
      </c>
      <c r="C14">
        <f t="shared" si="12"/>
        <v>14</v>
      </c>
      <c r="D14" s="22">
        <f t="shared" si="4"/>
        <v>14</v>
      </c>
      <c r="E14" s="23">
        <v>18</v>
      </c>
      <c r="F14" s="21" t="s">
        <v>88</v>
      </c>
      <c r="G14" s="21" t="s">
        <v>73</v>
      </c>
      <c r="H14" s="24">
        <v>2005</v>
      </c>
      <c r="I14" s="25">
        <v>22.02</v>
      </c>
      <c r="J14" s="25">
        <v>22.43</v>
      </c>
      <c r="K14" s="25"/>
      <c r="L14" s="26">
        <f t="shared" si="5"/>
        <v>22.02</v>
      </c>
      <c r="M14" s="47" t="s">
        <v>18</v>
      </c>
      <c r="N14">
        <f t="shared" si="6"/>
        <v>22.02</v>
      </c>
      <c r="O14">
        <f t="shared" si="6"/>
        <v>22.43</v>
      </c>
      <c r="P14">
        <f t="shared" si="7"/>
        <v>22.02</v>
      </c>
      <c r="Q14">
        <f t="shared" si="8"/>
        <v>44.45</v>
      </c>
      <c r="R14">
        <f t="shared" si="13"/>
        <v>1411</v>
      </c>
      <c r="S14">
        <f t="shared" si="14"/>
        <v>14</v>
      </c>
      <c r="T14">
        <f t="shared" si="15"/>
        <v>14014</v>
      </c>
      <c r="U14">
        <f t="shared" si="16"/>
        <v>14</v>
      </c>
      <c r="V14">
        <f t="shared" si="17"/>
        <v>22.02</v>
      </c>
      <c r="W14">
        <f t="shared" si="18"/>
        <v>44.45</v>
      </c>
      <c r="X14">
        <f t="shared" si="19"/>
        <v>807</v>
      </c>
      <c r="Y14">
        <f t="shared" si="20"/>
        <v>8</v>
      </c>
      <c r="Z14">
        <f t="shared" si="21"/>
        <v>8014</v>
      </c>
      <c r="AA14">
        <f t="shared" si="22"/>
        <v>8</v>
      </c>
      <c r="AC14">
        <f t="shared" si="23"/>
        <v>22.02</v>
      </c>
      <c r="AD14" t="str">
        <f t="shared" si="9"/>
        <v/>
      </c>
      <c r="AE14" t="str">
        <f t="shared" si="9"/>
        <v/>
      </c>
      <c r="AF14" t="str">
        <f t="shared" si="9"/>
        <v/>
      </c>
      <c r="AG14" t="str">
        <f t="shared" si="9"/>
        <v/>
      </c>
    </row>
    <row r="15" spans="1:33" x14ac:dyDescent="0.25">
      <c r="A15">
        <f t="shared" si="10"/>
        <v>99</v>
      </c>
      <c r="B15">
        <f t="shared" si="11"/>
        <v>99</v>
      </c>
      <c r="C15">
        <f t="shared" si="12"/>
        <v>8</v>
      </c>
      <c r="D15" s="6">
        <f t="shared" si="4"/>
        <v>8</v>
      </c>
      <c r="E15" s="5">
        <v>19</v>
      </c>
      <c r="F15" s="4" t="s">
        <v>89</v>
      </c>
      <c r="G15" s="4" t="s">
        <v>76</v>
      </c>
      <c r="H15" s="3">
        <v>2004</v>
      </c>
      <c r="I15" s="2">
        <v>20.190000000000001</v>
      </c>
      <c r="J15" s="2">
        <v>22.65</v>
      </c>
      <c r="K15" s="2"/>
      <c r="L15" s="1">
        <f t="shared" si="5"/>
        <v>20.190000000000001</v>
      </c>
      <c r="M15" s="15"/>
      <c r="N15">
        <f t="shared" si="6"/>
        <v>20.190000000000001</v>
      </c>
      <c r="O15">
        <f t="shared" si="6"/>
        <v>22.65</v>
      </c>
      <c r="P15">
        <f t="shared" si="7"/>
        <v>20.190000000000001</v>
      </c>
      <c r="Q15">
        <f t="shared" si="8"/>
        <v>42.84</v>
      </c>
      <c r="R15">
        <f t="shared" si="13"/>
        <v>809</v>
      </c>
      <c r="S15">
        <f t="shared" si="14"/>
        <v>8</v>
      </c>
      <c r="T15">
        <f t="shared" si="15"/>
        <v>8015</v>
      </c>
      <c r="U15">
        <f t="shared" si="16"/>
        <v>8</v>
      </c>
      <c r="V15">
        <f t="shared" si="17"/>
        <v>9999</v>
      </c>
      <c r="W15">
        <f t="shared" si="18"/>
        <v>9999</v>
      </c>
      <c r="X15">
        <f t="shared" si="19"/>
        <v>1211</v>
      </c>
      <c r="Y15">
        <f t="shared" si="20"/>
        <v>99</v>
      </c>
      <c r="Z15">
        <f t="shared" si="21"/>
        <v>99015</v>
      </c>
      <c r="AA15">
        <f t="shared" si="22"/>
        <v>99</v>
      </c>
      <c r="AC15" t="str">
        <f t="shared" si="23"/>
        <v/>
      </c>
      <c r="AD15">
        <f t="shared" si="9"/>
        <v>20.190000000000001</v>
      </c>
      <c r="AE15" t="str">
        <f t="shared" si="9"/>
        <v/>
      </c>
      <c r="AF15" t="str">
        <f t="shared" si="9"/>
        <v/>
      </c>
      <c r="AG15" t="str">
        <f t="shared" si="9"/>
        <v/>
      </c>
    </row>
    <row r="16" spans="1:33" x14ac:dyDescent="0.25">
      <c r="A16">
        <f t="shared" si="10"/>
        <v>99</v>
      </c>
      <c r="B16">
        <f t="shared" si="11"/>
        <v>99</v>
      </c>
      <c r="C16">
        <f t="shared" si="12"/>
        <v>9</v>
      </c>
      <c r="D16" s="6">
        <f t="shared" si="4"/>
        <v>9</v>
      </c>
      <c r="E16" s="5">
        <v>20</v>
      </c>
      <c r="F16" s="4" t="s">
        <v>90</v>
      </c>
      <c r="G16" s="4" t="s">
        <v>75</v>
      </c>
      <c r="H16" s="3">
        <v>2004</v>
      </c>
      <c r="I16" s="2">
        <v>20.329999999999998</v>
      </c>
      <c r="J16" s="2" t="s">
        <v>78</v>
      </c>
      <c r="K16" s="2"/>
      <c r="L16" s="1">
        <f t="shared" si="5"/>
        <v>20.329999999999998</v>
      </c>
      <c r="M16" s="15"/>
      <c r="N16">
        <f t="shared" si="6"/>
        <v>20.329999999999998</v>
      </c>
      <c r="O16">
        <f t="shared" si="6"/>
        <v>999</v>
      </c>
      <c r="P16">
        <f t="shared" si="7"/>
        <v>20.329999999999998</v>
      </c>
      <c r="Q16">
        <f t="shared" si="8"/>
        <v>1019.33</v>
      </c>
      <c r="R16">
        <f t="shared" si="13"/>
        <v>915</v>
      </c>
      <c r="S16">
        <f t="shared" si="14"/>
        <v>9</v>
      </c>
      <c r="T16">
        <f t="shared" si="15"/>
        <v>9016</v>
      </c>
      <c r="U16">
        <f t="shared" si="16"/>
        <v>9</v>
      </c>
      <c r="V16">
        <f t="shared" si="17"/>
        <v>9999</v>
      </c>
      <c r="W16">
        <f t="shared" si="18"/>
        <v>9999</v>
      </c>
      <c r="X16">
        <f t="shared" si="19"/>
        <v>1211</v>
      </c>
      <c r="Y16">
        <f t="shared" si="20"/>
        <v>99</v>
      </c>
      <c r="Z16">
        <f t="shared" si="21"/>
        <v>99016</v>
      </c>
      <c r="AA16">
        <f t="shared" si="22"/>
        <v>99</v>
      </c>
      <c r="AC16" t="str">
        <f t="shared" si="23"/>
        <v/>
      </c>
      <c r="AD16" t="str">
        <f t="shared" si="9"/>
        <v/>
      </c>
      <c r="AE16">
        <f t="shared" si="9"/>
        <v>20.329999999999998</v>
      </c>
      <c r="AF16" t="str">
        <f t="shared" si="9"/>
        <v/>
      </c>
      <c r="AG16" t="str">
        <f t="shared" si="9"/>
        <v/>
      </c>
    </row>
    <row r="17" spans="1:33" x14ac:dyDescent="0.25">
      <c r="A17">
        <f t="shared" si="10"/>
        <v>7</v>
      </c>
      <c r="B17">
        <f t="shared" si="11"/>
        <v>7</v>
      </c>
      <c r="C17">
        <f t="shared" si="12"/>
        <v>13</v>
      </c>
      <c r="D17" s="6">
        <f t="shared" si="4"/>
        <v>13</v>
      </c>
      <c r="E17" s="5">
        <v>21</v>
      </c>
      <c r="F17" s="4" t="s">
        <v>91</v>
      </c>
      <c r="G17" s="4" t="s">
        <v>74</v>
      </c>
      <c r="H17" s="3">
        <v>2005</v>
      </c>
      <c r="I17" s="2">
        <v>21.79</v>
      </c>
      <c r="J17" s="2">
        <v>21.56</v>
      </c>
      <c r="K17" s="2"/>
      <c r="L17" s="1">
        <f t="shared" si="5"/>
        <v>21.56</v>
      </c>
      <c r="M17" s="15" t="s">
        <v>18</v>
      </c>
      <c r="N17">
        <f t="shared" si="6"/>
        <v>21.79</v>
      </c>
      <c r="O17">
        <f t="shared" si="6"/>
        <v>21.56</v>
      </c>
      <c r="P17">
        <f t="shared" si="7"/>
        <v>21.56</v>
      </c>
      <c r="Q17">
        <f t="shared" si="8"/>
        <v>43.349999999999994</v>
      </c>
      <c r="R17">
        <f t="shared" si="13"/>
        <v>1310</v>
      </c>
      <c r="S17">
        <f t="shared" si="14"/>
        <v>13</v>
      </c>
      <c r="T17">
        <f t="shared" si="15"/>
        <v>13017</v>
      </c>
      <c r="U17">
        <f t="shared" si="16"/>
        <v>13</v>
      </c>
      <c r="V17">
        <f t="shared" si="17"/>
        <v>21.56</v>
      </c>
      <c r="W17">
        <f t="shared" si="18"/>
        <v>43.349999999999994</v>
      </c>
      <c r="X17">
        <f t="shared" si="19"/>
        <v>706</v>
      </c>
      <c r="Y17">
        <f t="shared" si="20"/>
        <v>7</v>
      </c>
      <c r="Z17">
        <f t="shared" si="21"/>
        <v>7017</v>
      </c>
      <c r="AA17">
        <f t="shared" si="22"/>
        <v>7</v>
      </c>
      <c r="AC17" t="str">
        <f t="shared" si="23"/>
        <v/>
      </c>
      <c r="AD17" t="str">
        <f t="shared" si="9"/>
        <v/>
      </c>
      <c r="AE17" t="str">
        <f t="shared" si="9"/>
        <v/>
      </c>
      <c r="AF17">
        <f t="shared" si="9"/>
        <v>21.56</v>
      </c>
      <c r="AG17" t="str">
        <f t="shared" si="9"/>
        <v/>
      </c>
    </row>
    <row r="18" spans="1:33" x14ac:dyDescent="0.25">
      <c r="A18">
        <f t="shared" si="10"/>
        <v>99</v>
      </c>
      <c r="B18">
        <f t="shared" si="11"/>
        <v>99</v>
      </c>
      <c r="C18">
        <f t="shared" si="12"/>
        <v>1</v>
      </c>
      <c r="D18" s="6">
        <f t="shared" si="4"/>
        <v>1</v>
      </c>
      <c r="E18" s="5">
        <v>22</v>
      </c>
      <c r="F18" s="4" t="s">
        <v>92</v>
      </c>
      <c r="G18" s="4" t="s">
        <v>77</v>
      </c>
      <c r="H18" s="3">
        <v>2004</v>
      </c>
      <c r="I18" s="2">
        <v>18.079999999999998</v>
      </c>
      <c r="J18" s="2">
        <v>17.73</v>
      </c>
      <c r="K18" s="2"/>
      <c r="L18" s="1">
        <f t="shared" si="5"/>
        <v>17.73</v>
      </c>
      <c r="M18" s="15"/>
      <c r="N18">
        <f t="shared" si="6"/>
        <v>18.079999999999998</v>
      </c>
      <c r="O18">
        <f t="shared" si="6"/>
        <v>17.73</v>
      </c>
      <c r="P18">
        <f t="shared" si="7"/>
        <v>17.73</v>
      </c>
      <c r="Q18">
        <f t="shared" si="8"/>
        <v>35.81</v>
      </c>
      <c r="R18">
        <f t="shared" si="13"/>
        <v>101</v>
      </c>
      <c r="S18">
        <f t="shared" si="14"/>
        <v>1</v>
      </c>
      <c r="T18">
        <f t="shared" si="15"/>
        <v>1018</v>
      </c>
      <c r="U18">
        <f t="shared" si="16"/>
        <v>1</v>
      </c>
      <c r="V18">
        <f t="shared" si="17"/>
        <v>9999</v>
      </c>
      <c r="W18">
        <f t="shared" si="18"/>
        <v>9999</v>
      </c>
      <c r="X18">
        <f t="shared" si="19"/>
        <v>1211</v>
      </c>
      <c r="Y18">
        <f t="shared" si="20"/>
        <v>99</v>
      </c>
      <c r="Z18">
        <f t="shared" si="21"/>
        <v>99018</v>
      </c>
      <c r="AA18">
        <f t="shared" si="22"/>
        <v>99</v>
      </c>
      <c r="AC18" t="str">
        <f t="shared" si="23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>
        <f t="shared" si="9"/>
        <v>17.73</v>
      </c>
    </row>
    <row r="19" spans="1:33" x14ac:dyDescent="0.25">
      <c r="A19">
        <f t="shared" si="10"/>
        <v>10</v>
      </c>
      <c r="B19">
        <f t="shared" si="11"/>
        <v>10</v>
      </c>
      <c r="C19">
        <f t="shared" si="12"/>
        <v>17</v>
      </c>
      <c r="D19" s="22">
        <f t="shared" si="4"/>
        <v>17</v>
      </c>
      <c r="E19" s="23">
        <v>23</v>
      </c>
      <c r="F19" s="21" t="s">
        <v>93</v>
      </c>
      <c r="G19" s="21" t="s">
        <v>94</v>
      </c>
      <c r="H19" s="24">
        <v>2005</v>
      </c>
      <c r="I19" s="25" t="s">
        <v>78</v>
      </c>
      <c r="J19" s="25">
        <v>22.84</v>
      </c>
      <c r="K19" s="25"/>
      <c r="L19" s="26">
        <f t="shared" si="5"/>
        <v>22.84</v>
      </c>
      <c r="M19" s="47" t="s">
        <v>18</v>
      </c>
      <c r="N19">
        <f t="shared" si="6"/>
        <v>999</v>
      </c>
      <c r="O19">
        <f t="shared" si="6"/>
        <v>22.84</v>
      </c>
      <c r="P19">
        <f t="shared" si="7"/>
        <v>22.84</v>
      </c>
      <c r="Q19">
        <f t="shared" si="8"/>
        <v>1021.84</v>
      </c>
      <c r="R19">
        <f t="shared" si="13"/>
        <v>1717</v>
      </c>
      <c r="S19">
        <f t="shared" si="14"/>
        <v>17</v>
      </c>
      <c r="T19">
        <f t="shared" si="15"/>
        <v>17019</v>
      </c>
      <c r="U19">
        <f t="shared" si="16"/>
        <v>17</v>
      </c>
      <c r="V19">
        <f t="shared" si="17"/>
        <v>22.84</v>
      </c>
      <c r="W19">
        <f t="shared" si="18"/>
        <v>1021.84</v>
      </c>
      <c r="X19">
        <f t="shared" si="19"/>
        <v>1010</v>
      </c>
      <c r="Y19">
        <f t="shared" si="20"/>
        <v>10</v>
      </c>
      <c r="Z19">
        <f t="shared" si="21"/>
        <v>10019</v>
      </c>
      <c r="AA19">
        <f t="shared" si="22"/>
        <v>10</v>
      </c>
      <c r="AC19" t="str">
        <f t="shared" si="23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</row>
    <row r="20" spans="1:33" x14ac:dyDescent="0.25">
      <c r="A20">
        <f t="shared" si="10"/>
        <v>2</v>
      </c>
      <c r="B20">
        <f t="shared" si="11"/>
        <v>2</v>
      </c>
      <c r="C20">
        <f t="shared" si="12"/>
        <v>5</v>
      </c>
      <c r="D20" s="22">
        <f t="shared" si="4"/>
        <v>5</v>
      </c>
      <c r="E20" s="23">
        <v>24</v>
      </c>
      <c r="F20" s="21" t="s">
        <v>95</v>
      </c>
      <c r="G20" s="21" t="s">
        <v>96</v>
      </c>
      <c r="H20" s="24">
        <v>2004</v>
      </c>
      <c r="I20" s="25">
        <v>20.12</v>
      </c>
      <c r="J20" s="25">
        <v>19.12</v>
      </c>
      <c r="K20" s="25"/>
      <c r="L20" s="26">
        <f t="shared" si="5"/>
        <v>19.12</v>
      </c>
      <c r="M20" s="47" t="s">
        <v>18</v>
      </c>
      <c r="N20">
        <f t="shared" si="6"/>
        <v>20.12</v>
      </c>
      <c r="O20">
        <f t="shared" si="6"/>
        <v>19.12</v>
      </c>
      <c r="P20">
        <f t="shared" si="7"/>
        <v>19.12</v>
      </c>
      <c r="Q20">
        <f t="shared" si="8"/>
        <v>39.24</v>
      </c>
      <c r="R20">
        <f t="shared" si="13"/>
        <v>504</v>
      </c>
      <c r="S20">
        <f t="shared" si="14"/>
        <v>5</v>
      </c>
      <c r="T20">
        <f t="shared" si="15"/>
        <v>5020</v>
      </c>
      <c r="U20">
        <f t="shared" si="16"/>
        <v>5</v>
      </c>
      <c r="V20">
        <f t="shared" si="17"/>
        <v>19.12</v>
      </c>
      <c r="W20">
        <f t="shared" si="18"/>
        <v>39.24</v>
      </c>
      <c r="X20">
        <f t="shared" si="19"/>
        <v>201</v>
      </c>
      <c r="Y20">
        <f t="shared" si="20"/>
        <v>2</v>
      </c>
      <c r="Z20">
        <f t="shared" si="21"/>
        <v>2020</v>
      </c>
      <c r="AA20">
        <f t="shared" si="22"/>
        <v>2</v>
      </c>
      <c r="AC20" t="str">
        <f t="shared" si="23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</row>
    <row r="21" spans="1:33" x14ac:dyDescent="0.25">
      <c r="A21">
        <f t="shared" si="10"/>
        <v>4</v>
      </c>
      <c r="B21">
        <f t="shared" si="11"/>
        <v>4</v>
      </c>
      <c r="C21">
        <f t="shared" si="12"/>
        <v>7</v>
      </c>
      <c r="D21" s="22">
        <f t="shared" si="4"/>
        <v>7</v>
      </c>
      <c r="E21" s="23">
        <v>25</v>
      </c>
      <c r="F21" s="21" t="s">
        <v>97</v>
      </c>
      <c r="G21" s="21" t="s">
        <v>73</v>
      </c>
      <c r="H21" s="24">
        <v>2004</v>
      </c>
      <c r="I21" s="25">
        <v>19.46</v>
      </c>
      <c r="J21" s="25">
        <v>23.13</v>
      </c>
      <c r="K21" s="25"/>
      <c r="L21" s="26">
        <f t="shared" si="5"/>
        <v>19.46</v>
      </c>
      <c r="M21" s="47" t="s">
        <v>18</v>
      </c>
      <c r="N21">
        <f t="shared" si="6"/>
        <v>19.46</v>
      </c>
      <c r="O21">
        <f t="shared" si="6"/>
        <v>23.13</v>
      </c>
      <c r="P21">
        <f t="shared" si="7"/>
        <v>19.46</v>
      </c>
      <c r="Q21">
        <f t="shared" si="8"/>
        <v>42.59</v>
      </c>
      <c r="R21">
        <f t="shared" si="13"/>
        <v>708</v>
      </c>
      <c r="S21">
        <f t="shared" si="14"/>
        <v>7</v>
      </c>
      <c r="T21">
        <f t="shared" si="15"/>
        <v>7021</v>
      </c>
      <c r="U21">
        <f t="shared" si="16"/>
        <v>7</v>
      </c>
      <c r="V21">
        <f t="shared" si="17"/>
        <v>19.46</v>
      </c>
      <c r="W21">
        <f t="shared" si="18"/>
        <v>42.59</v>
      </c>
      <c r="X21">
        <f t="shared" si="19"/>
        <v>405</v>
      </c>
      <c r="Y21">
        <f t="shared" si="20"/>
        <v>4</v>
      </c>
      <c r="Z21">
        <f t="shared" si="21"/>
        <v>4021</v>
      </c>
      <c r="AA21">
        <f t="shared" si="22"/>
        <v>4</v>
      </c>
      <c r="AC21">
        <f t="shared" si="23"/>
        <v>19.46</v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</row>
    <row r="22" spans="1:33" x14ac:dyDescent="0.25">
      <c r="A22">
        <f t="shared" si="10"/>
        <v>99</v>
      </c>
      <c r="B22">
        <f t="shared" si="11"/>
        <v>99</v>
      </c>
      <c r="C22">
        <f t="shared" si="12"/>
        <v>18</v>
      </c>
      <c r="D22" s="22">
        <f t="shared" si="4"/>
        <v>18</v>
      </c>
      <c r="E22" s="23">
        <v>26</v>
      </c>
      <c r="F22" s="21" t="s">
        <v>98</v>
      </c>
      <c r="G22" s="21" t="s">
        <v>76</v>
      </c>
      <c r="H22" s="24">
        <v>2004</v>
      </c>
      <c r="I22" s="25" t="s">
        <v>78</v>
      </c>
      <c r="J22" s="25">
        <v>23.95</v>
      </c>
      <c r="K22" s="25"/>
      <c r="L22" s="26">
        <f t="shared" si="5"/>
        <v>23.95</v>
      </c>
      <c r="M22" s="47"/>
      <c r="N22">
        <f t="shared" si="6"/>
        <v>999</v>
      </c>
      <c r="O22">
        <f t="shared" si="6"/>
        <v>23.95</v>
      </c>
      <c r="P22">
        <f t="shared" si="7"/>
        <v>23.95</v>
      </c>
      <c r="Q22">
        <f t="shared" si="8"/>
        <v>1022.95</v>
      </c>
      <c r="R22">
        <f t="shared" si="13"/>
        <v>1818</v>
      </c>
      <c r="S22">
        <f t="shared" si="14"/>
        <v>18</v>
      </c>
      <c r="T22">
        <f t="shared" si="15"/>
        <v>18022</v>
      </c>
      <c r="U22">
        <f t="shared" si="16"/>
        <v>18</v>
      </c>
      <c r="V22">
        <f t="shared" si="17"/>
        <v>9999</v>
      </c>
      <c r="W22">
        <f t="shared" si="18"/>
        <v>9999</v>
      </c>
      <c r="X22">
        <f t="shared" si="19"/>
        <v>1211</v>
      </c>
      <c r="Y22">
        <f t="shared" si="20"/>
        <v>99</v>
      </c>
      <c r="Z22">
        <f t="shared" si="21"/>
        <v>99022</v>
      </c>
      <c r="AA22">
        <f t="shared" si="22"/>
        <v>99</v>
      </c>
      <c r="AC22" t="str">
        <f t="shared" si="23"/>
        <v/>
      </c>
      <c r="AD22">
        <f t="shared" si="9"/>
        <v>23.95</v>
      </c>
      <c r="AE22" t="str">
        <f t="shared" si="9"/>
        <v/>
      </c>
      <c r="AF22" t="str">
        <f t="shared" si="9"/>
        <v/>
      </c>
      <c r="AG22" t="str">
        <f t="shared" si="9"/>
        <v/>
      </c>
    </row>
    <row r="23" spans="1:33" x14ac:dyDescent="0.25">
      <c r="A23">
        <f t="shared" si="10"/>
        <v>3</v>
      </c>
      <c r="B23">
        <f t="shared" si="11"/>
        <v>3</v>
      </c>
      <c r="C23">
        <f t="shared" si="12"/>
        <v>6</v>
      </c>
      <c r="D23" s="6">
        <f t="shared" si="4"/>
        <v>6</v>
      </c>
      <c r="E23" s="5">
        <v>28</v>
      </c>
      <c r="F23" s="4" t="s">
        <v>99</v>
      </c>
      <c r="G23" s="4" t="s">
        <v>74</v>
      </c>
      <c r="H23" s="3">
        <v>2004</v>
      </c>
      <c r="I23" s="2">
        <v>19.989999999999998</v>
      </c>
      <c r="J23" s="2">
        <v>19.32</v>
      </c>
      <c r="K23" s="2"/>
      <c r="L23" s="1">
        <f t="shared" si="5"/>
        <v>19.32</v>
      </c>
      <c r="M23" s="15" t="s">
        <v>18</v>
      </c>
      <c r="N23">
        <f t="shared" si="6"/>
        <v>19.989999999999998</v>
      </c>
      <c r="O23">
        <f t="shared" si="6"/>
        <v>19.32</v>
      </c>
      <c r="P23">
        <f t="shared" si="7"/>
        <v>19.32</v>
      </c>
      <c r="Q23">
        <f t="shared" si="8"/>
        <v>39.31</v>
      </c>
      <c r="R23">
        <f t="shared" si="13"/>
        <v>605</v>
      </c>
      <c r="S23">
        <f t="shared" si="14"/>
        <v>6</v>
      </c>
      <c r="T23">
        <f t="shared" si="15"/>
        <v>6023</v>
      </c>
      <c r="U23">
        <f t="shared" si="16"/>
        <v>6</v>
      </c>
      <c r="V23">
        <f t="shared" si="17"/>
        <v>19.32</v>
      </c>
      <c r="W23">
        <f t="shared" si="18"/>
        <v>39.31</v>
      </c>
      <c r="X23">
        <f t="shared" si="19"/>
        <v>302</v>
      </c>
      <c r="Y23">
        <f t="shared" si="20"/>
        <v>3</v>
      </c>
      <c r="Z23">
        <f t="shared" si="21"/>
        <v>3023</v>
      </c>
      <c r="AA23">
        <f t="shared" si="22"/>
        <v>3</v>
      </c>
      <c r="AC23" t="str">
        <f t="shared" si="23"/>
        <v/>
      </c>
      <c r="AD23" t="str">
        <f t="shared" si="9"/>
        <v/>
      </c>
      <c r="AE23" t="str">
        <f t="shared" si="9"/>
        <v/>
      </c>
      <c r="AF23">
        <f t="shared" si="9"/>
        <v>19.32</v>
      </c>
      <c r="AG23" t="str">
        <f t="shared" si="9"/>
        <v/>
      </c>
    </row>
    <row r="24" spans="1:33" x14ac:dyDescent="0.25">
      <c r="A24">
        <f t="shared" si="10"/>
        <v>9</v>
      </c>
      <c r="B24">
        <f t="shared" si="11"/>
        <v>9</v>
      </c>
      <c r="C24">
        <f t="shared" si="12"/>
        <v>16</v>
      </c>
      <c r="D24" s="6">
        <f t="shared" si="4"/>
        <v>16</v>
      </c>
      <c r="E24" s="5">
        <v>29</v>
      </c>
      <c r="F24" s="4" t="s">
        <v>100</v>
      </c>
      <c r="G24" s="4" t="s">
        <v>85</v>
      </c>
      <c r="H24" s="3">
        <v>2004</v>
      </c>
      <c r="I24" s="2">
        <v>30.13</v>
      </c>
      <c r="J24" s="2">
        <v>22.28</v>
      </c>
      <c r="K24" s="2"/>
      <c r="L24" s="1">
        <f t="shared" si="5"/>
        <v>22.28</v>
      </c>
      <c r="M24" s="15" t="s">
        <v>18</v>
      </c>
      <c r="N24">
        <f t="shared" si="6"/>
        <v>30.13</v>
      </c>
      <c r="O24">
        <f t="shared" si="6"/>
        <v>22.28</v>
      </c>
      <c r="P24">
        <f t="shared" si="7"/>
        <v>22.28</v>
      </c>
      <c r="Q24">
        <f t="shared" si="8"/>
        <v>52.41</v>
      </c>
      <c r="R24">
        <f t="shared" si="13"/>
        <v>1613</v>
      </c>
      <c r="S24">
        <f t="shared" si="14"/>
        <v>16</v>
      </c>
      <c r="T24">
        <f t="shared" si="15"/>
        <v>16024</v>
      </c>
      <c r="U24">
        <f t="shared" si="16"/>
        <v>16</v>
      </c>
      <c r="V24">
        <f t="shared" si="17"/>
        <v>22.28</v>
      </c>
      <c r="W24">
        <f t="shared" si="18"/>
        <v>52.41</v>
      </c>
      <c r="X24">
        <f t="shared" si="19"/>
        <v>909</v>
      </c>
      <c r="Y24">
        <f t="shared" si="20"/>
        <v>9</v>
      </c>
      <c r="Z24">
        <f t="shared" si="21"/>
        <v>9024</v>
      </c>
      <c r="AA24">
        <f t="shared" si="22"/>
        <v>9</v>
      </c>
      <c r="AC24" t="str">
        <f t="shared" si="23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</row>
    <row r="25" spans="1:33" x14ac:dyDescent="0.25">
      <c r="A25">
        <f t="shared" si="10"/>
        <v>99</v>
      </c>
      <c r="B25">
        <f t="shared" si="11"/>
        <v>99</v>
      </c>
      <c r="C25">
        <f t="shared" si="12"/>
        <v>15</v>
      </c>
      <c r="D25" s="6">
        <f t="shared" si="4"/>
        <v>15</v>
      </c>
      <c r="E25" s="5">
        <v>30</v>
      </c>
      <c r="F25" s="4" t="s">
        <v>101</v>
      </c>
      <c r="G25" s="4" t="s">
        <v>102</v>
      </c>
      <c r="H25" s="3">
        <v>2005</v>
      </c>
      <c r="I25" s="2">
        <v>32.54</v>
      </c>
      <c r="J25" s="2">
        <v>22.05</v>
      </c>
      <c r="K25" s="2"/>
      <c r="L25" s="1">
        <f t="shared" si="5"/>
        <v>22.05</v>
      </c>
      <c r="M25" s="15"/>
      <c r="N25">
        <f t="shared" si="6"/>
        <v>32.54</v>
      </c>
      <c r="O25">
        <f t="shared" si="6"/>
        <v>22.05</v>
      </c>
      <c r="P25">
        <f t="shared" si="7"/>
        <v>22.05</v>
      </c>
      <c r="Q25">
        <f t="shared" si="8"/>
        <v>54.59</v>
      </c>
      <c r="R25">
        <f t="shared" si="13"/>
        <v>1514</v>
      </c>
      <c r="S25">
        <f t="shared" si="14"/>
        <v>15</v>
      </c>
      <c r="T25">
        <f t="shared" si="15"/>
        <v>15025</v>
      </c>
      <c r="U25">
        <f t="shared" si="16"/>
        <v>15</v>
      </c>
      <c r="V25">
        <f t="shared" si="17"/>
        <v>9999</v>
      </c>
      <c r="W25">
        <f t="shared" si="18"/>
        <v>9999</v>
      </c>
      <c r="X25">
        <f t="shared" si="19"/>
        <v>1211</v>
      </c>
      <c r="Y25">
        <f t="shared" si="20"/>
        <v>99</v>
      </c>
      <c r="Z25">
        <f t="shared" si="21"/>
        <v>99025</v>
      </c>
      <c r="AA25">
        <f t="shared" si="22"/>
        <v>99</v>
      </c>
      <c r="AC25" t="str">
        <f t="shared" si="23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</row>
    <row r="26" spans="1:33" x14ac:dyDescent="0.25">
      <c r="A26">
        <f t="shared" si="10"/>
        <v>5</v>
      </c>
      <c r="B26">
        <f t="shared" si="11"/>
        <v>5</v>
      </c>
      <c r="C26">
        <f t="shared" si="12"/>
        <v>10</v>
      </c>
      <c r="D26" s="6">
        <f t="shared" si="4"/>
        <v>10</v>
      </c>
      <c r="E26" s="5">
        <v>31</v>
      </c>
      <c r="F26" s="4" t="s">
        <v>103</v>
      </c>
      <c r="G26" s="4" t="s">
        <v>104</v>
      </c>
      <c r="H26" s="3">
        <v>2004</v>
      </c>
      <c r="I26" s="2">
        <v>20.51</v>
      </c>
      <c r="J26" s="2">
        <v>21.23</v>
      </c>
      <c r="K26" s="2"/>
      <c r="L26" s="1">
        <f t="shared" si="5"/>
        <v>20.51</v>
      </c>
      <c r="M26" s="15" t="s">
        <v>18</v>
      </c>
      <c r="N26">
        <f t="shared" si="6"/>
        <v>20.51</v>
      </c>
      <c r="O26">
        <f t="shared" si="6"/>
        <v>21.23</v>
      </c>
      <c r="P26">
        <f t="shared" si="7"/>
        <v>20.51</v>
      </c>
      <c r="Q26">
        <f t="shared" si="8"/>
        <v>41.74</v>
      </c>
      <c r="R26">
        <f t="shared" si="13"/>
        <v>1007</v>
      </c>
      <c r="S26">
        <f t="shared" si="14"/>
        <v>10</v>
      </c>
      <c r="T26">
        <f t="shared" si="15"/>
        <v>10026</v>
      </c>
      <c r="U26">
        <f t="shared" si="16"/>
        <v>10</v>
      </c>
      <c r="V26">
        <f t="shared" si="17"/>
        <v>20.51</v>
      </c>
      <c r="W26">
        <f t="shared" si="18"/>
        <v>41.74</v>
      </c>
      <c r="X26">
        <f t="shared" si="19"/>
        <v>504</v>
      </c>
      <c r="Y26">
        <f t="shared" si="20"/>
        <v>5</v>
      </c>
      <c r="Z26">
        <f t="shared" si="21"/>
        <v>5026</v>
      </c>
      <c r="AA26">
        <f t="shared" si="22"/>
        <v>5</v>
      </c>
      <c r="AC26" t="str">
        <f t="shared" si="23"/>
        <v/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</row>
    <row r="27" spans="1:33" x14ac:dyDescent="0.25">
      <c r="A27">
        <f t="shared" si="10"/>
        <v>99</v>
      </c>
      <c r="B27">
        <f t="shared" si="11"/>
        <v>99</v>
      </c>
      <c r="C27">
        <f t="shared" si="12"/>
        <v>21</v>
      </c>
      <c r="D27" s="22" t="str">
        <f t="shared" si="4"/>
        <v/>
      </c>
      <c r="E27" s="23"/>
      <c r="F27" s="21"/>
      <c r="G27" s="21"/>
      <c r="H27" s="24"/>
      <c r="I27" s="25"/>
      <c r="J27" s="25"/>
      <c r="K27" s="25"/>
      <c r="L27" s="26" t="str">
        <f t="shared" si="5"/>
        <v/>
      </c>
      <c r="M27" s="47"/>
      <c r="N27">
        <f t="shared" si="6"/>
        <v>9999</v>
      </c>
      <c r="O27">
        <f t="shared" si="6"/>
        <v>9999</v>
      </c>
      <c r="P27">
        <f t="shared" si="7"/>
        <v>9999</v>
      </c>
      <c r="Q27">
        <f t="shared" si="8"/>
        <v>19998</v>
      </c>
      <c r="R27">
        <f t="shared" si="13"/>
        <v>2020</v>
      </c>
      <c r="S27">
        <f t="shared" si="14"/>
        <v>20</v>
      </c>
      <c r="T27">
        <f t="shared" si="15"/>
        <v>20027</v>
      </c>
      <c r="U27">
        <f t="shared" si="16"/>
        <v>21</v>
      </c>
      <c r="V27">
        <f t="shared" si="17"/>
        <v>9999</v>
      </c>
      <c r="W27">
        <f t="shared" si="18"/>
        <v>9999</v>
      </c>
      <c r="X27">
        <f t="shared" si="19"/>
        <v>1211</v>
      </c>
      <c r="Y27">
        <f t="shared" si="20"/>
        <v>99</v>
      </c>
      <c r="Z27">
        <f t="shared" si="21"/>
        <v>99027</v>
      </c>
      <c r="AA27">
        <f t="shared" si="22"/>
        <v>99</v>
      </c>
      <c r="AC27" t="str">
        <f t="shared" si="23"/>
        <v/>
      </c>
      <c r="AD27" t="str">
        <f t="shared" si="23"/>
        <v/>
      </c>
      <c r="AE27" t="str">
        <f t="shared" si="23"/>
        <v/>
      </c>
      <c r="AF27" t="str">
        <f t="shared" si="23"/>
        <v/>
      </c>
      <c r="AG27" t="str">
        <f t="shared" si="23"/>
        <v/>
      </c>
    </row>
    <row r="28" spans="1:33" x14ac:dyDescent="0.25">
      <c r="A28">
        <f t="shared" si="10"/>
        <v>99</v>
      </c>
      <c r="B28">
        <f t="shared" si="11"/>
        <v>99</v>
      </c>
      <c r="C28">
        <f t="shared" si="12"/>
        <v>22</v>
      </c>
      <c r="D28" s="22" t="str">
        <f t="shared" si="4"/>
        <v/>
      </c>
      <c r="E28" s="23"/>
      <c r="F28" s="21"/>
      <c r="G28" s="21"/>
      <c r="H28" s="24"/>
      <c r="I28" s="25"/>
      <c r="J28" s="25"/>
      <c r="K28" s="25"/>
      <c r="L28" s="26" t="str">
        <f t="shared" si="5"/>
        <v/>
      </c>
      <c r="M28" s="47"/>
      <c r="N28">
        <f t="shared" si="6"/>
        <v>9999</v>
      </c>
      <c r="O28">
        <f t="shared" si="6"/>
        <v>9999</v>
      </c>
      <c r="P28">
        <f t="shared" si="7"/>
        <v>9999</v>
      </c>
      <c r="Q28">
        <f t="shared" si="8"/>
        <v>19998</v>
      </c>
      <c r="R28">
        <f t="shared" si="13"/>
        <v>2020</v>
      </c>
      <c r="S28">
        <f t="shared" si="14"/>
        <v>20</v>
      </c>
      <c r="T28">
        <f t="shared" si="15"/>
        <v>20028</v>
      </c>
      <c r="U28">
        <f t="shared" si="16"/>
        <v>22</v>
      </c>
      <c r="V28">
        <f t="shared" si="17"/>
        <v>9999</v>
      </c>
      <c r="W28">
        <f t="shared" si="18"/>
        <v>9999</v>
      </c>
      <c r="X28">
        <f t="shared" si="19"/>
        <v>1211</v>
      </c>
      <c r="Y28">
        <f t="shared" si="20"/>
        <v>99</v>
      </c>
      <c r="Z28">
        <f t="shared" si="21"/>
        <v>99028</v>
      </c>
      <c r="AA28">
        <f t="shared" si="22"/>
        <v>99</v>
      </c>
      <c r="AC28" t="str">
        <f t="shared" ref="AC28:AG42" si="24">IF(AC$6=$G28,$P28,"")</f>
        <v/>
      </c>
      <c r="AD28" t="str">
        <f t="shared" si="24"/>
        <v/>
      </c>
      <c r="AE28" t="str">
        <f t="shared" si="24"/>
        <v/>
      </c>
      <c r="AF28" t="str">
        <f t="shared" si="24"/>
        <v/>
      </c>
      <c r="AG28" t="str">
        <f t="shared" si="24"/>
        <v/>
      </c>
    </row>
    <row r="29" spans="1:33" x14ac:dyDescent="0.25">
      <c r="A29">
        <f t="shared" si="10"/>
        <v>99</v>
      </c>
      <c r="B29">
        <f t="shared" si="11"/>
        <v>99</v>
      </c>
      <c r="C29">
        <f t="shared" si="12"/>
        <v>23</v>
      </c>
      <c r="D29" s="22" t="str">
        <f t="shared" si="4"/>
        <v/>
      </c>
      <c r="E29" s="23"/>
      <c r="F29" s="21"/>
      <c r="G29" s="21"/>
      <c r="H29" s="24"/>
      <c r="I29" s="25"/>
      <c r="J29" s="25"/>
      <c r="K29" s="25"/>
      <c r="L29" s="26" t="str">
        <f t="shared" si="5"/>
        <v/>
      </c>
      <c r="M29" s="47"/>
      <c r="N29">
        <f t="shared" si="6"/>
        <v>9999</v>
      </c>
      <c r="O29">
        <f t="shared" si="6"/>
        <v>9999</v>
      </c>
      <c r="P29">
        <f t="shared" si="7"/>
        <v>9999</v>
      </c>
      <c r="Q29">
        <f t="shared" si="8"/>
        <v>19998</v>
      </c>
      <c r="R29">
        <f t="shared" si="13"/>
        <v>2020</v>
      </c>
      <c r="S29">
        <f t="shared" si="14"/>
        <v>20</v>
      </c>
      <c r="T29">
        <f t="shared" si="15"/>
        <v>20029</v>
      </c>
      <c r="U29">
        <f t="shared" si="16"/>
        <v>23</v>
      </c>
      <c r="V29">
        <f t="shared" si="17"/>
        <v>9999</v>
      </c>
      <c r="W29">
        <f t="shared" si="18"/>
        <v>9999</v>
      </c>
      <c r="X29">
        <f t="shared" si="19"/>
        <v>1211</v>
      </c>
      <c r="Y29">
        <f t="shared" si="20"/>
        <v>99</v>
      </c>
      <c r="Z29">
        <f t="shared" si="21"/>
        <v>99029</v>
      </c>
      <c r="AA29">
        <f t="shared" si="22"/>
        <v>99</v>
      </c>
      <c r="AC29" t="str">
        <f t="shared" si="24"/>
        <v/>
      </c>
      <c r="AD29" t="str">
        <f t="shared" si="24"/>
        <v/>
      </c>
      <c r="AE29" t="str">
        <f t="shared" si="24"/>
        <v/>
      </c>
      <c r="AF29" t="str">
        <f t="shared" si="24"/>
        <v/>
      </c>
      <c r="AG29" t="str">
        <f t="shared" si="24"/>
        <v/>
      </c>
    </row>
    <row r="30" spans="1:33" x14ac:dyDescent="0.25">
      <c r="A30">
        <f t="shared" si="10"/>
        <v>99</v>
      </c>
      <c r="B30">
        <f t="shared" si="11"/>
        <v>99</v>
      </c>
      <c r="C30">
        <f t="shared" si="12"/>
        <v>24</v>
      </c>
      <c r="D30" s="22" t="str">
        <f t="shared" si="4"/>
        <v/>
      </c>
      <c r="E30" s="23"/>
      <c r="F30" s="21"/>
      <c r="G30" s="21"/>
      <c r="H30" s="24"/>
      <c r="I30" s="25"/>
      <c r="J30" s="25"/>
      <c r="K30" s="25"/>
      <c r="L30" s="26" t="str">
        <f t="shared" si="5"/>
        <v/>
      </c>
      <c r="M30" s="47"/>
      <c r="N30">
        <f t="shared" si="6"/>
        <v>9999</v>
      </c>
      <c r="O30">
        <f t="shared" si="6"/>
        <v>9999</v>
      </c>
      <c r="P30">
        <f t="shared" si="7"/>
        <v>9999</v>
      </c>
      <c r="Q30">
        <f t="shared" si="8"/>
        <v>19998</v>
      </c>
      <c r="R30">
        <f t="shared" si="13"/>
        <v>2020</v>
      </c>
      <c r="S30">
        <f t="shared" si="14"/>
        <v>20</v>
      </c>
      <c r="T30">
        <f t="shared" si="15"/>
        <v>20030</v>
      </c>
      <c r="U30">
        <f t="shared" si="16"/>
        <v>24</v>
      </c>
      <c r="V30">
        <f t="shared" si="17"/>
        <v>9999</v>
      </c>
      <c r="W30">
        <f t="shared" si="18"/>
        <v>9999</v>
      </c>
      <c r="X30">
        <f t="shared" si="19"/>
        <v>1211</v>
      </c>
      <c r="Y30">
        <f t="shared" si="20"/>
        <v>99</v>
      </c>
      <c r="Z30">
        <f t="shared" si="21"/>
        <v>99030</v>
      </c>
      <c r="AA30">
        <f t="shared" si="22"/>
        <v>99</v>
      </c>
      <c r="AC30" t="str">
        <f t="shared" si="24"/>
        <v/>
      </c>
      <c r="AD30" t="str">
        <f t="shared" si="24"/>
        <v/>
      </c>
      <c r="AE30" t="str">
        <f t="shared" si="24"/>
        <v/>
      </c>
      <c r="AF30" t="str">
        <f t="shared" si="24"/>
        <v/>
      </c>
      <c r="AG30" t="str">
        <f t="shared" si="24"/>
        <v/>
      </c>
    </row>
    <row r="31" spans="1:33" x14ac:dyDescent="0.25">
      <c r="A31">
        <f t="shared" si="10"/>
        <v>99</v>
      </c>
      <c r="B31">
        <f t="shared" si="11"/>
        <v>99</v>
      </c>
      <c r="C31">
        <f t="shared" si="12"/>
        <v>25</v>
      </c>
      <c r="D31" s="6" t="str">
        <f t="shared" si="4"/>
        <v/>
      </c>
      <c r="E31" s="5"/>
      <c r="F31" s="4"/>
      <c r="G31" s="4"/>
      <c r="H31" s="3"/>
      <c r="I31" s="2"/>
      <c r="J31" s="2"/>
      <c r="K31" s="2"/>
      <c r="L31" s="1" t="str">
        <f t="shared" si="5"/>
        <v/>
      </c>
      <c r="M31" s="15"/>
      <c r="N31">
        <f t="shared" si="6"/>
        <v>9999</v>
      </c>
      <c r="O31">
        <f t="shared" si="6"/>
        <v>9999</v>
      </c>
      <c r="P31">
        <f t="shared" si="7"/>
        <v>9999</v>
      </c>
      <c r="Q31">
        <f t="shared" si="8"/>
        <v>19998</v>
      </c>
      <c r="R31">
        <f t="shared" si="13"/>
        <v>2020</v>
      </c>
      <c r="S31">
        <f t="shared" si="14"/>
        <v>20</v>
      </c>
      <c r="T31">
        <f t="shared" si="15"/>
        <v>20031</v>
      </c>
      <c r="U31">
        <f t="shared" si="16"/>
        <v>25</v>
      </c>
      <c r="V31">
        <f t="shared" si="17"/>
        <v>9999</v>
      </c>
      <c r="W31">
        <f t="shared" si="18"/>
        <v>9999</v>
      </c>
      <c r="X31">
        <f t="shared" si="19"/>
        <v>1211</v>
      </c>
      <c r="Y31">
        <f t="shared" si="20"/>
        <v>99</v>
      </c>
      <c r="Z31">
        <f t="shared" si="21"/>
        <v>99031</v>
      </c>
      <c r="AA31">
        <f t="shared" si="22"/>
        <v>99</v>
      </c>
      <c r="AC31" t="str">
        <f t="shared" si="24"/>
        <v/>
      </c>
      <c r="AD31" t="str">
        <f t="shared" si="24"/>
        <v/>
      </c>
      <c r="AE31" t="str">
        <f t="shared" si="24"/>
        <v/>
      </c>
      <c r="AF31" t="str">
        <f t="shared" si="24"/>
        <v/>
      </c>
      <c r="AG31" t="str">
        <f t="shared" si="24"/>
        <v/>
      </c>
    </row>
    <row r="32" spans="1:33" x14ac:dyDescent="0.25">
      <c r="A32">
        <f t="shared" si="10"/>
        <v>99</v>
      </c>
      <c r="B32">
        <f t="shared" si="11"/>
        <v>99</v>
      </c>
      <c r="C32">
        <f t="shared" si="12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6"/>
        <v>9999</v>
      </c>
      <c r="P32">
        <f t="shared" si="7"/>
        <v>9999</v>
      </c>
      <c r="Q32">
        <f t="shared" si="8"/>
        <v>19998</v>
      </c>
      <c r="R32">
        <f t="shared" si="13"/>
        <v>2020</v>
      </c>
      <c r="S32">
        <f t="shared" si="14"/>
        <v>20</v>
      </c>
      <c r="T32">
        <f t="shared" si="15"/>
        <v>20032</v>
      </c>
      <c r="U32">
        <f t="shared" si="16"/>
        <v>26</v>
      </c>
      <c r="V32">
        <f t="shared" si="17"/>
        <v>9999</v>
      </c>
      <c r="W32">
        <f t="shared" si="18"/>
        <v>9999</v>
      </c>
      <c r="X32">
        <f t="shared" si="19"/>
        <v>1211</v>
      </c>
      <c r="Y32">
        <f t="shared" si="20"/>
        <v>99</v>
      </c>
      <c r="Z32">
        <f t="shared" si="21"/>
        <v>99032</v>
      </c>
      <c r="AA32">
        <f t="shared" si="22"/>
        <v>99</v>
      </c>
      <c r="AC32" t="str">
        <f t="shared" si="24"/>
        <v/>
      </c>
      <c r="AD32" t="str">
        <f t="shared" si="24"/>
        <v/>
      </c>
      <c r="AE32" t="str">
        <f t="shared" si="24"/>
        <v/>
      </c>
      <c r="AF32" t="str">
        <f t="shared" si="24"/>
        <v/>
      </c>
      <c r="AG32" t="str">
        <f t="shared" si="24"/>
        <v/>
      </c>
    </row>
    <row r="33" spans="1:33" x14ac:dyDescent="0.25">
      <c r="A33">
        <f t="shared" si="10"/>
        <v>99</v>
      </c>
      <c r="B33">
        <f t="shared" si="11"/>
        <v>99</v>
      </c>
      <c r="C33">
        <f t="shared" si="12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6"/>
        <v>9999</v>
      </c>
      <c r="P33">
        <f t="shared" si="7"/>
        <v>9999</v>
      </c>
      <c r="Q33">
        <f t="shared" si="8"/>
        <v>19998</v>
      </c>
      <c r="R33">
        <f t="shared" si="13"/>
        <v>2020</v>
      </c>
      <c r="S33">
        <f t="shared" si="14"/>
        <v>20</v>
      </c>
      <c r="T33">
        <f t="shared" si="15"/>
        <v>20033</v>
      </c>
      <c r="U33">
        <f t="shared" si="16"/>
        <v>27</v>
      </c>
      <c r="V33">
        <f t="shared" si="17"/>
        <v>9999</v>
      </c>
      <c r="W33">
        <f t="shared" si="18"/>
        <v>9999</v>
      </c>
      <c r="X33">
        <f t="shared" si="19"/>
        <v>1211</v>
      </c>
      <c r="Y33">
        <f t="shared" si="20"/>
        <v>99</v>
      </c>
      <c r="Z33">
        <f t="shared" si="21"/>
        <v>99033</v>
      </c>
      <c r="AA33">
        <f t="shared" si="22"/>
        <v>99</v>
      </c>
      <c r="AC33" t="str">
        <f t="shared" si="24"/>
        <v/>
      </c>
      <c r="AD33" t="str">
        <f t="shared" si="24"/>
        <v/>
      </c>
      <c r="AE33" t="str">
        <f t="shared" si="24"/>
        <v/>
      </c>
      <c r="AF33" t="str">
        <f t="shared" si="24"/>
        <v/>
      </c>
      <c r="AG33" t="str">
        <f t="shared" si="24"/>
        <v/>
      </c>
    </row>
    <row r="34" spans="1:33" x14ac:dyDescent="0.25">
      <c r="A34">
        <f t="shared" si="10"/>
        <v>99</v>
      </c>
      <c r="B34">
        <f t="shared" si="11"/>
        <v>99</v>
      </c>
      <c r="C34">
        <f t="shared" si="12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6"/>
        <v>9999</v>
      </c>
      <c r="P34">
        <f t="shared" si="7"/>
        <v>9999</v>
      </c>
      <c r="Q34">
        <f t="shared" si="8"/>
        <v>19998</v>
      </c>
      <c r="R34">
        <f t="shared" si="13"/>
        <v>2020</v>
      </c>
      <c r="S34">
        <f t="shared" si="14"/>
        <v>20</v>
      </c>
      <c r="T34">
        <f t="shared" si="15"/>
        <v>20034</v>
      </c>
      <c r="U34">
        <f t="shared" si="16"/>
        <v>28</v>
      </c>
      <c r="V34">
        <f t="shared" si="17"/>
        <v>9999</v>
      </c>
      <c r="W34">
        <f t="shared" si="18"/>
        <v>9999</v>
      </c>
      <c r="X34">
        <f t="shared" si="19"/>
        <v>1211</v>
      </c>
      <c r="Y34">
        <f t="shared" si="20"/>
        <v>99</v>
      </c>
      <c r="Z34">
        <f t="shared" si="21"/>
        <v>99034</v>
      </c>
      <c r="AA34">
        <f t="shared" si="22"/>
        <v>99</v>
      </c>
      <c r="AC34" t="str">
        <f t="shared" si="24"/>
        <v/>
      </c>
      <c r="AD34" t="str">
        <f t="shared" si="24"/>
        <v/>
      </c>
      <c r="AE34" t="str">
        <f t="shared" si="24"/>
        <v/>
      </c>
      <c r="AF34" t="str">
        <f t="shared" si="24"/>
        <v/>
      </c>
      <c r="AG34" t="str">
        <f t="shared" si="24"/>
        <v/>
      </c>
    </row>
    <row r="35" spans="1:33" x14ac:dyDescent="0.25">
      <c r="A35">
        <f t="shared" si="10"/>
        <v>99</v>
      </c>
      <c r="B35">
        <f t="shared" si="11"/>
        <v>99</v>
      </c>
      <c r="C35">
        <f t="shared" si="12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6"/>
        <v>9999</v>
      </c>
      <c r="P35">
        <f t="shared" si="7"/>
        <v>9999</v>
      </c>
      <c r="Q35">
        <f t="shared" si="8"/>
        <v>19998</v>
      </c>
      <c r="R35">
        <f t="shared" si="13"/>
        <v>2020</v>
      </c>
      <c r="S35">
        <f t="shared" si="14"/>
        <v>20</v>
      </c>
      <c r="T35">
        <f t="shared" si="15"/>
        <v>20035</v>
      </c>
      <c r="U35">
        <f t="shared" si="16"/>
        <v>29</v>
      </c>
      <c r="V35">
        <f t="shared" si="17"/>
        <v>9999</v>
      </c>
      <c r="W35">
        <f t="shared" si="18"/>
        <v>9999</v>
      </c>
      <c r="X35">
        <f t="shared" si="19"/>
        <v>1211</v>
      </c>
      <c r="Y35">
        <f t="shared" si="20"/>
        <v>99</v>
      </c>
      <c r="Z35">
        <f t="shared" si="21"/>
        <v>99035</v>
      </c>
      <c r="AA35">
        <f t="shared" si="22"/>
        <v>99</v>
      </c>
      <c r="AC35" t="str">
        <f t="shared" si="24"/>
        <v/>
      </c>
      <c r="AD35" t="str">
        <f t="shared" si="24"/>
        <v/>
      </c>
      <c r="AE35" t="str">
        <f t="shared" si="24"/>
        <v/>
      </c>
      <c r="AF35" t="str">
        <f t="shared" si="24"/>
        <v/>
      </c>
      <c r="AG35" t="str">
        <f t="shared" si="24"/>
        <v/>
      </c>
    </row>
    <row r="36" spans="1:33" x14ac:dyDescent="0.25">
      <c r="A36">
        <f t="shared" si="10"/>
        <v>99</v>
      </c>
      <c r="B36">
        <f t="shared" si="11"/>
        <v>99</v>
      </c>
      <c r="C36">
        <f t="shared" si="12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6"/>
        <v>9999</v>
      </c>
      <c r="P36">
        <f t="shared" si="7"/>
        <v>9999</v>
      </c>
      <c r="Q36">
        <f t="shared" si="8"/>
        <v>19998</v>
      </c>
      <c r="R36">
        <f t="shared" si="13"/>
        <v>2020</v>
      </c>
      <c r="S36">
        <f t="shared" si="14"/>
        <v>20</v>
      </c>
      <c r="T36">
        <f t="shared" si="15"/>
        <v>20036</v>
      </c>
      <c r="U36">
        <f t="shared" si="16"/>
        <v>30</v>
      </c>
      <c r="V36">
        <f t="shared" si="17"/>
        <v>9999</v>
      </c>
      <c r="W36">
        <f t="shared" si="18"/>
        <v>9999</v>
      </c>
      <c r="X36">
        <f t="shared" si="19"/>
        <v>1211</v>
      </c>
      <c r="Y36">
        <f t="shared" si="20"/>
        <v>99</v>
      </c>
      <c r="Z36">
        <f t="shared" si="21"/>
        <v>99036</v>
      </c>
      <c r="AA36">
        <f t="shared" si="22"/>
        <v>99</v>
      </c>
      <c r="AC36" t="str">
        <f t="shared" si="24"/>
        <v/>
      </c>
      <c r="AD36" t="str">
        <f t="shared" si="24"/>
        <v/>
      </c>
      <c r="AE36" t="str">
        <f t="shared" si="24"/>
        <v/>
      </c>
      <c r="AF36" t="str">
        <f t="shared" si="24"/>
        <v/>
      </c>
      <c r="AG36" t="str">
        <f t="shared" si="24"/>
        <v/>
      </c>
    </row>
    <row r="37" spans="1:33" x14ac:dyDescent="0.25">
      <c r="A37">
        <f t="shared" si="10"/>
        <v>99</v>
      </c>
      <c r="B37">
        <f t="shared" si="11"/>
        <v>99</v>
      </c>
      <c r="C37">
        <f t="shared" si="12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6"/>
        <v>9999</v>
      </c>
      <c r="P37">
        <f t="shared" si="7"/>
        <v>9999</v>
      </c>
      <c r="Q37">
        <f t="shared" si="8"/>
        <v>19998</v>
      </c>
      <c r="R37">
        <f t="shared" si="13"/>
        <v>2020</v>
      </c>
      <c r="S37">
        <f t="shared" si="14"/>
        <v>20</v>
      </c>
      <c r="T37">
        <f t="shared" si="15"/>
        <v>20037</v>
      </c>
      <c r="U37">
        <f t="shared" si="16"/>
        <v>31</v>
      </c>
      <c r="V37">
        <f t="shared" si="17"/>
        <v>9999</v>
      </c>
      <c r="W37">
        <f t="shared" si="18"/>
        <v>9999</v>
      </c>
      <c r="X37">
        <f t="shared" si="19"/>
        <v>1211</v>
      </c>
      <c r="Y37">
        <f t="shared" si="20"/>
        <v>99</v>
      </c>
      <c r="Z37">
        <f t="shared" si="21"/>
        <v>99037</v>
      </c>
      <c r="AA37">
        <f t="shared" si="22"/>
        <v>99</v>
      </c>
      <c r="AC37" t="str">
        <f t="shared" si="24"/>
        <v/>
      </c>
      <c r="AD37" t="str">
        <f t="shared" si="24"/>
        <v/>
      </c>
      <c r="AE37" t="str">
        <f t="shared" si="24"/>
        <v/>
      </c>
      <c r="AF37" t="str">
        <f t="shared" si="24"/>
        <v/>
      </c>
      <c r="AG37" t="str">
        <f t="shared" si="24"/>
        <v/>
      </c>
    </row>
    <row r="38" spans="1:33" x14ac:dyDescent="0.25">
      <c r="A38">
        <f t="shared" si="10"/>
        <v>99</v>
      </c>
      <c r="B38">
        <f t="shared" si="11"/>
        <v>99</v>
      </c>
      <c r="C38">
        <f t="shared" si="12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6"/>
        <v>9999</v>
      </c>
      <c r="P38">
        <f t="shared" si="7"/>
        <v>9999</v>
      </c>
      <c r="Q38">
        <f t="shared" si="8"/>
        <v>19998</v>
      </c>
      <c r="R38">
        <f t="shared" si="13"/>
        <v>2020</v>
      </c>
      <c r="S38">
        <f t="shared" si="14"/>
        <v>20</v>
      </c>
      <c r="T38">
        <f t="shared" si="15"/>
        <v>20038</v>
      </c>
      <c r="U38">
        <f t="shared" si="16"/>
        <v>32</v>
      </c>
      <c r="V38">
        <f t="shared" si="17"/>
        <v>9999</v>
      </c>
      <c r="W38">
        <f t="shared" si="18"/>
        <v>9999</v>
      </c>
      <c r="X38">
        <f t="shared" si="19"/>
        <v>1211</v>
      </c>
      <c r="Y38">
        <f t="shared" si="20"/>
        <v>99</v>
      </c>
      <c r="Z38">
        <f t="shared" si="21"/>
        <v>99038</v>
      </c>
      <c r="AA38">
        <f t="shared" si="22"/>
        <v>99</v>
      </c>
      <c r="AC38" t="str">
        <f t="shared" si="24"/>
        <v/>
      </c>
      <c r="AD38" t="str">
        <f t="shared" si="24"/>
        <v/>
      </c>
      <c r="AE38" t="str">
        <f t="shared" si="24"/>
        <v/>
      </c>
      <c r="AF38" t="str">
        <f t="shared" si="24"/>
        <v/>
      </c>
      <c r="AG38" t="str">
        <f t="shared" si="24"/>
        <v/>
      </c>
    </row>
    <row r="39" spans="1:33" x14ac:dyDescent="0.25">
      <c r="A39">
        <f t="shared" si="10"/>
        <v>99</v>
      </c>
      <c r="B39">
        <f t="shared" si="11"/>
        <v>99</v>
      </c>
      <c r="C39">
        <f t="shared" si="12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6"/>
        <v>9999</v>
      </c>
      <c r="P39">
        <f t="shared" si="7"/>
        <v>9999</v>
      </c>
      <c r="Q39">
        <f t="shared" si="8"/>
        <v>19998</v>
      </c>
      <c r="R39">
        <f t="shared" si="13"/>
        <v>2020</v>
      </c>
      <c r="S39">
        <f t="shared" si="14"/>
        <v>20</v>
      </c>
      <c r="T39">
        <f t="shared" si="15"/>
        <v>20039</v>
      </c>
      <c r="U39">
        <f t="shared" si="16"/>
        <v>33</v>
      </c>
      <c r="V39">
        <f t="shared" si="17"/>
        <v>9999</v>
      </c>
      <c r="W39">
        <f t="shared" si="18"/>
        <v>9999</v>
      </c>
      <c r="X39">
        <f t="shared" si="19"/>
        <v>1211</v>
      </c>
      <c r="Y39">
        <f t="shared" si="20"/>
        <v>99</v>
      </c>
      <c r="Z39">
        <f t="shared" si="21"/>
        <v>99039</v>
      </c>
      <c r="AA39">
        <f t="shared" si="22"/>
        <v>99</v>
      </c>
      <c r="AC39" t="str">
        <f t="shared" si="24"/>
        <v/>
      </c>
      <c r="AD39" t="str">
        <f t="shared" si="24"/>
        <v/>
      </c>
      <c r="AE39" t="str">
        <f t="shared" si="24"/>
        <v/>
      </c>
      <c r="AF39" t="str">
        <f t="shared" si="24"/>
        <v/>
      </c>
      <c r="AG39" t="str">
        <f t="shared" si="24"/>
        <v/>
      </c>
    </row>
    <row r="40" spans="1:33" x14ac:dyDescent="0.25">
      <c r="A40">
        <f t="shared" si="10"/>
        <v>99</v>
      </c>
      <c r="B40">
        <f t="shared" si="11"/>
        <v>99</v>
      </c>
      <c r="C40">
        <f t="shared" si="12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6"/>
        <v>9999</v>
      </c>
      <c r="P40">
        <f t="shared" si="7"/>
        <v>9999</v>
      </c>
      <c r="Q40">
        <f t="shared" si="8"/>
        <v>19998</v>
      </c>
      <c r="R40">
        <f t="shared" si="13"/>
        <v>2020</v>
      </c>
      <c r="S40">
        <f t="shared" si="14"/>
        <v>20</v>
      </c>
      <c r="T40">
        <f t="shared" si="15"/>
        <v>20040</v>
      </c>
      <c r="U40">
        <f t="shared" si="16"/>
        <v>34</v>
      </c>
      <c r="V40">
        <f t="shared" si="17"/>
        <v>9999</v>
      </c>
      <c r="W40">
        <f t="shared" si="18"/>
        <v>9999</v>
      </c>
      <c r="X40">
        <f t="shared" si="19"/>
        <v>1211</v>
      </c>
      <c r="Y40">
        <f t="shared" si="20"/>
        <v>99</v>
      </c>
      <c r="Z40">
        <f t="shared" si="21"/>
        <v>99040</v>
      </c>
      <c r="AA40">
        <f t="shared" si="22"/>
        <v>99</v>
      </c>
      <c r="AC40" t="str">
        <f t="shared" si="24"/>
        <v/>
      </c>
      <c r="AD40" t="str">
        <f t="shared" si="24"/>
        <v/>
      </c>
      <c r="AE40" t="str">
        <f t="shared" si="24"/>
        <v/>
      </c>
      <c r="AF40" t="str">
        <f t="shared" si="24"/>
        <v/>
      </c>
      <c r="AG40" t="str">
        <f t="shared" si="24"/>
        <v/>
      </c>
    </row>
    <row r="41" spans="1:33" x14ac:dyDescent="0.25">
      <c r="A41">
        <f t="shared" si="10"/>
        <v>99</v>
      </c>
      <c r="B41">
        <f t="shared" si="11"/>
        <v>99</v>
      </c>
      <c r="C41">
        <f t="shared" si="12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6"/>
        <v>9999</v>
      </c>
      <c r="P41">
        <f t="shared" si="7"/>
        <v>9999</v>
      </c>
      <c r="Q41">
        <f t="shared" si="8"/>
        <v>19998</v>
      </c>
      <c r="R41">
        <f t="shared" si="13"/>
        <v>2020</v>
      </c>
      <c r="S41">
        <f t="shared" si="14"/>
        <v>20</v>
      </c>
      <c r="T41">
        <f t="shared" si="15"/>
        <v>20041</v>
      </c>
      <c r="U41">
        <f t="shared" si="16"/>
        <v>35</v>
      </c>
      <c r="V41">
        <f t="shared" si="17"/>
        <v>9999</v>
      </c>
      <c r="W41">
        <f t="shared" si="18"/>
        <v>9999</v>
      </c>
      <c r="X41">
        <f t="shared" si="19"/>
        <v>1211</v>
      </c>
      <c r="Y41">
        <f t="shared" si="20"/>
        <v>99</v>
      </c>
      <c r="Z41">
        <f t="shared" si="21"/>
        <v>99041</v>
      </c>
      <c r="AA41">
        <f t="shared" si="22"/>
        <v>99</v>
      </c>
      <c r="AC41" t="str">
        <f t="shared" si="24"/>
        <v/>
      </c>
      <c r="AD41" t="str">
        <f t="shared" si="24"/>
        <v/>
      </c>
      <c r="AE41" t="str">
        <f t="shared" si="24"/>
        <v/>
      </c>
      <c r="AF41" t="str">
        <f t="shared" si="24"/>
        <v/>
      </c>
      <c r="AG41" t="str">
        <f t="shared" si="24"/>
        <v/>
      </c>
    </row>
    <row r="42" spans="1:33" ht="15.75" thickBot="1" x14ac:dyDescent="0.3">
      <c r="A42">
        <f t="shared" si="10"/>
        <v>99</v>
      </c>
      <c r="B42">
        <f t="shared" si="11"/>
        <v>99</v>
      </c>
      <c r="C42">
        <f t="shared" si="12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6"/>
        <v>9999</v>
      </c>
      <c r="P42">
        <f t="shared" si="7"/>
        <v>9999</v>
      </c>
      <c r="Q42">
        <f t="shared" si="8"/>
        <v>19998</v>
      </c>
      <c r="R42">
        <f t="shared" si="13"/>
        <v>2020</v>
      </c>
      <c r="S42">
        <f t="shared" si="14"/>
        <v>20</v>
      </c>
      <c r="T42">
        <f t="shared" si="15"/>
        <v>20042</v>
      </c>
      <c r="U42">
        <f t="shared" si="16"/>
        <v>36</v>
      </c>
      <c r="V42">
        <f t="shared" si="17"/>
        <v>9999</v>
      </c>
      <c r="W42">
        <f t="shared" si="18"/>
        <v>9999</v>
      </c>
      <c r="X42">
        <f t="shared" si="19"/>
        <v>1211</v>
      </c>
      <c r="Y42">
        <f t="shared" si="20"/>
        <v>99</v>
      </c>
      <c r="Z42">
        <f t="shared" si="21"/>
        <v>99042</v>
      </c>
      <c r="AA42">
        <f t="shared" si="22"/>
        <v>99</v>
      </c>
      <c r="AC42" t="str">
        <f t="shared" si="24"/>
        <v/>
      </c>
      <c r="AD42" t="str">
        <f t="shared" si="24"/>
        <v/>
      </c>
      <c r="AE42" t="str">
        <f t="shared" si="24"/>
        <v/>
      </c>
      <c r="AF42" t="str">
        <f t="shared" si="24"/>
        <v/>
      </c>
      <c r="AG42" t="str">
        <f t="shared" si="24"/>
        <v/>
      </c>
    </row>
  </sheetData>
  <mergeCells count="14">
    <mergeCell ref="I5:I6"/>
    <mergeCell ref="J5:J6"/>
    <mergeCell ref="L5:L6"/>
    <mergeCell ref="M5:M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54" t="s">
        <v>50</v>
      </c>
      <c r="E1" s="133"/>
      <c r="F1" s="133"/>
      <c r="G1" s="133"/>
      <c r="H1" s="133"/>
      <c r="I1" s="133"/>
      <c r="J1" s="133"/>
      <c r="K1" s="133"/>
      <c r="L1" s="133"/>
      <c r="M1" s="43"/>
      <c r="AC1" t="str">
        <f>'100_MLADŠÍ'!AC1</f>
        <v>Czech "A"</v>
      </c>
      <c r="AD1" t="str">
        <f>'100_MLADŠÍ'!AD1</f>
        <v>Latvia</v>
      </c>
      <c r="AE1" t="str">
        <f>'100_MLADŠÍ'!AE1</f>
        <v>Slovakia</v>
      </c>
      <c r="AF1" t="str">
        <f>'100_MLADŠÍ'!AF1</f>
        <v>Czech "B"</v>
      </c>
      <c r="AG1" t="str">
        <f>'100_MLADŠÍ'!AG1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3</v>
      </c>
      <c r="AD2">
        <f>IF(AD5=9999,COUNTA($AC$6:$AG$6),_xlfn.RANK.EQ(AD3,$AC$3:$AG$3,1))</f>
        <v>5</v>
      </c>
      <c r="AE2">
        <f>IF(AE5=9999,COUNTA($AC$6:$AG$6),_xlfn.RANK.EQ(AE3,$AC$3:$AG$3,1))</f>
        <v>4</v>
      </c>
      <c r="AF2">
        <f>IF(AF5=9999,COUNTA($AC$6:$AG$6),_xlfn.RANK.EQ(AF3,$AC$3:$AG$3,1))</f>
        <v>2</v>
      </c>
      <c r="AG2">
        <f>IF(AG5=9999,COUNTA($AC$6:$AG$6),_xlfn.RANK.EQ(AG3,$AC$3:$AG$3,1))</f>
        <v>1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4"/>
      <c r="AC3">
        <f t="shared" ref="AC3:AG3" si="0">IF(OR(AC5="",AC5=9999),9999,AC4+AC5)</f>
        <v>35.049999999999997</v>
      </c>
      <c r="AD3">
        <f t="shared" si="0"/>
        <v>39.400000000000006</v>
      </c>
      <c r="AE3">
        <f t="shared" si="0"/>
        <v>38.519999999999996</v>
      </c>
      <c r="AF3">
        <f t="shared" si="0"/>
        <v>34.04</v>
      </c>
      <c r="AG3">
        <f t="shared" si="0"/>
        <v>31.49</v>
      </c>
    </row>
    <row r="4" spans="1:33" ht="14.25" customHeight="1" thickBot="1" x14ac:dyDescent="0.3">
      <c r="D4" s="136" t="s">
        <v>14</v>
      </c>
      <c r="E4" s="137"/>
      <c r="F4" s="18" t="s">
        <v>13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17.5</v>
      </c>
      <c r="AD4">
        <f t="shared" si="1"/>
        <v>19.440000000000001</v>
      </c>
      <c r="AE4">
        <f t="shared" si="1"/>
        <v>18.93</v>
      </c>
      <c r="AF4">
        <f t="shared" si="1"/>
        <v>16.41</v>
      </c>
      <c r="AG4">
        <f t="shared" si="1"/>
        <v>15.54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45"/>
      <c r="L5" s="130" t="s">
        <v>0</v>
      </c>
      <c r="M5" s="130" t="s">
        <v>17</v>
      </c>
      <c r="AC5">
        <f t="shared" ref="AC5:AG5" si="2">IF(ISERROR(SMALL(AC7:AC42,2)),9999,SMALL(AC7:AC42,2))</f>
        <v>17.55</v>
      </c>
      <c r="AD5">
        <f t="shared" si="2"/>
        <v>19.96</v>
      </c>
      <c r="AE5">
        <f t="shared" si="2"/>
        <v>19.59</v>
      </c>
      <c r="AF5">
        <f t="shared" si="2"/>
        <v>17.63</v>
      </c>
      <c r="AG5">
        <f t="shared" si="2"/>
        <v>15.95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46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>AC1</f>
        <v>Czech "A"</v>
      </c>
      <c r="AD6" t="str">
        <f t="shared" ref="AD6:AG6" si="3">AD1</f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8</v>
      </c>
      <c r="B7">
        <f>Y7</f>
        <v>8</v>
      </c>
      <c r="C7">
        <f>U7</f>
        <v>10</v>
      </c>
      <c r="D7" s="12">
        <f t="shared" ref="D7:D42" si="4">IF(E7="","",S7)</f>
        <v>10</v>
      </c>
      <c r="E7" s="11">
        <v>41</v>
      </c>
      <c r="F7" s="10" t="s">
        <v>105</v>
      </c>
      <c r="G7" s="10" t="s">
        <v>73</v>
      </c>
      <c r="H7" s="9">
        <v>2002</v>
      </c>
      <c r="I7" s="8">
        <v>20.87</v>
      </c>
      <c r="J7" s="8">
        <v>17.940000000000001</v>
      </c>
      <c r="K7" s="8"/>
      <c r="L7" s="7">
        <f t="shared" ref="L7:L42" si="5">IF(E7="","",IF(AND(I7="",J7=""),"DNS",IF(OR(J7="",J7="DNS"),I7,IF(I7="NP",J7,IF(J7="NP",I7,MIN(I7:J7))))))</f>
        <v>17.940000000000001</v>
      </c>
      <c r="M7" s="15" t="s">
        <v>18</v>
      </c>
      <c r="N7">
        <f t="shared" ref="N7:O42" si="6">IF(I7="",9999,IF(I7="DNS",9999,IF(I7="NP",999,I7)))</f>
        <v>20.87</v>
      </c>
      <c r="O7">
        <f t="shared" si="6"/>
        <v>17.940000000000001</v>
      </c>
      <c r="P7">
        <f t="shared" ref="P7:P42" si="7">MIN(N7:O7)</f>
        <v>17.940000000000001</v>
      </c>
      <c r="Q7">
        <f t="shared" ref="Q7:Q42" si="8">N7+O7</f>
        <v>38.81</v>
      </c>
      <c r="R7">
        <f>_xlfn.RANK.EQ(P7,$P$7:$P$42,1)*100+_xlfn.RANK.EQ(Q7,$Q$7:$Q$42,1)</f>
        <v>1008</v>
      </c>
      <c r="S7">
        <f>_xlfn.RANK.EQ(R7,$R$7:$R$42,1)</f>
        <v>10</v>
      </c>
      <c r="T7">
        <f>S7*1000+ROW()</f>
        <v>10007</v>
      </c>
      <c r="U7">
        <f>_xlfn.RANK.EQ(T7,$T$7:$T$42,1)</f>
        <v>10</v>
      </c>
      <c r="V7">
        <f>IF(M7="x",P7,9999)</f>
        <v>17.940000000000001</v>
      </c>
      <c r="W7">
        <f>IF(M7="x",Q7,9999)</f>
        <v>38.81</v>
      </c>
      <c r="X7">
        <f>_xlfn.RANK.EQ(V7,$V$7:$V$42,1)*100+_xlfn.RANK.EQ(W7,$W$7:$W$42,1)</f>
        <v>806</v>
      </c>
      <c r="Y7">
        <f>IF(M7="x",_xlfn.RANK.EQ(X7,$X$7:$X$42,1),99)</f>
        <v>8</v>
      </c>
      <c r="Z7">
        <f>Y7*1000+ROW()</f>
        <v>8007</v>
      </c>
      <c r="AA7">
        <f>IF(M7="x",_xlfn.RANK.EQ(Z7,$Z$7:$Z$42,1),99)</f>
        <v>8</v>
      </c>
      <c r="AC7">
        <f>IF(AC$6=$G7,$P7,"")</f>
        <v>17.940000000000001</v>
      </c>
      <c r="AD7" t="str">
        <f t="shared" ref="AD7:AG26" si="9">IF(AD$6=$G7,$P7,"")</f>
        <v/>
      </c>
      <c r="AE7" t="str">
        <f t="shared" si="9"/>
        <v/>
      </c>
      <c r="AF7" t="str">
        <f t="shared" si="9"/>
        <v/>
      </c>
      <c r="AG7" t="str">
        <f t="shared" si="9"/>
        <v/>
      </c>
    </row>
    <row r="8" spans="1:33" x14ac:dyDescent="0.25">
      <c r="A8">
        <f t="shared" ref="A8:A42" si="10">AA8</f>
        <v>99</v>
      </c>
      <c r="B8">
        <f t="shared" ref="B8:B42" si="11">Y8</f>
        <v>99</v>
      </c>
      <c r="C8">
        <f t="shared" ref="C8:C42" si="12">U8</f>
        <v>20</v>
      </c>
      <c r="D8" s="6">
        <f t="shared" si="4"/>
        <v>20</v>
      </c>
      <c r="E8" s="5">
        <v>42</v>
      </c>
      <c r="F8" s="4" t="s">
        <v>106</v>
      </c>
      <c r="G8" s="4" t="s">
        <v>76</v>
      </c>
      <c r="H8" s="3">
        <v>2003</v>
      </c>
      <c r="I8" s="2" t="s">
        <v>78</v>
      </c>
      <c r="J8" s="2">
        <v>19.96</v>
      </c>
      <c r="K8" s="2"/>
      <c r="L8" s="1">
        <f t="shared" si="5"/>
        <v>19.96</v>
      </c>
      <c r="M8" s="15"/>
      <c r="N8">
        <f t="shared" si="6"/>
        <v>999</v>
      </c>
      <c r="O8">
        <f t="shared" si="6"/>
        <v>19.96</v>
      </c>
      <c r="P8">
        <f t="shared" si="7"/>
        <v>19.96</v>
      </c>
      <c r="Q8">
        <f t="shared" si="8"/>
        <v>1018.96</v>
      </c>
      <c r="R8">
        <f t="shared" ref="R8:R42" si="13">_xlfn.RANK.EQ(P8,$P$7:$P$42,1)*100+_xlfn.RANK.EQ(Q8,$Q$7:$Q$42,1)</f>
        <v>2021</v>
      </c>
      <c r="S8">
        <f t="shared" ref="S8:S42" si="14">_xlfn.RANK.EQ(R8,$R$7:$R$42,1)</f>
        <v>20</v>
      </c>
      <c r="T8">
        <f t="shared" ref="T8:T42" si="15">S8*1000+ROW()</f>
        <v>20008</v>
      </c>
      <c r="U8">
        <f t="shared" ref="U8:U42" si="16">_xlfn.RANK.EQ(T8,$T$7:$T$42,1)</f>
        <v>20</v>
      </c>
      <c r="V8">
        <f t="shared" ref="V8:V42" si="17">IF(M8="x",P8,9999)</f>
        <v>9999</v>
      </c>
      <c r="W8">
        <f t="shared" ref="W8:W42" si="18">IF(M8="x",Q8,9999)</f>
        <v>9999</v>
      </c>
      <c r="X8">
        <f t="shared" ref="X8:X42" si="19">_xlfn.RANK.EQ(V8,$V$7:$V$42,1)*100+_xlfn.RANK.EQ(W8,$W$7:$W$42,1)</f>
        <v>1414</v>
      </c>
      <c r="Y8">
        <f t="shared" ref="Y8:Y42" si="20">IF(M8="x",_xlfn.RANK.EQ(X8,$X$7:$X$42,1),99)</f>
        <v>99</v>
      </c>
      <c r="Z8">
        <f t="shared" ref="Z8:Z42" si="21">Y8*1000+ROW()</f>
        <v>99008</v>
      </c>
      <c r="AA8">
        <f t="shared" ref="AA8:AA42" si="22">IF(M8="x",_xlfn.RANK.EQ(Z8,$Z$7:$Z$42,1),99)</f>
        <v>99</v>
      </c>
      <c r="AC8" t="str">
        <f t="shared" ref="AC8:AG27" si="23">IF(AC$6=$G8,$P8,"")</f>
        <v/>
      </c>
      <c r="AD8">
        <f t="shared" si="9"/>
        <v>19.96</v>
      </c>
      <c r="AE8" t="str">
        <f t="shared" si="9"/>
        <v/>
      </c>
      <c r="AF8" t="str">
        <f t="shared" si="9"/>
        <v/>
      </c>
      <c r="AG8" t="str">
        <f t="shared" si="9"/>
        <v/>
      </c>
    </row>
    <row r="9" spans="1:33" x14ac:dyDescent="0.25">
      <c r="A9">
        <f t="shared" si="10"/>
        <v>99</v>
      </c>
      <c r="B9">
        <f t="shared" si="11"/>
        <v>99</v>
      </c>
      <c r="C9">
        <f t="shared" si="12"/>
        <v>18</v>
      </c>
      <c r="D9" s="6">
        <f t="shared" si="4"/>
        <v>18</v>
      </c>
      <c r="E9" s="5">
        <v>43</v>
      </c>
      <c r="F9" s="4" t="s">
        <v>107</v>
      </c>
      <c r="G9" s="4" t="s">
        <v>75</v>
      </c>
      <c r="H9" s="3">
        <v>2003</v>
      </c>
      <c r="I9" s="2">
        <v>20.190000000000001</v>
      </c>
      <c r="J9" s="2">
        <v>19.829999999999998</v>
      </c>
      <c r="K9" s="2"/>
      <c r="L9" s="1">
        <f t="shared" si="5"/>
        <v>19.829999999999998</v>
      </c>
      <c r="M9" s="15"/>
      <c r="N9">
        <f t="shared" si="6"/>
        <v>20.190000000000001</v>
      </c>
      <c r="O9">
        <f t="shared" si="6"/>
        <v>19.829999999999998</v>
      </c>
      <c r="P9">
        <f t="shared" si="7"/>
        <v>19.829999999999998</v>
      </c>
      <c r="Q9">
        <f t="shared" si="8"/>
        <v>40.019999999999996</v>
      </c>
      <c r="R9">
        <f t="shared" si="13"/>
        <v>1812</v>
      </c>
      <c r="S9">
        <f t="shared" si="14"/>
        <v>18</v>
      </c>
      <c r="T9">
        <f t="shared" si="15"/>
        <v>18009</v>
      </c>
      <c r="U9">
        <f t="shared" si="16"/>
        <v>18</v>
      </c>
      <c r="V9">
        <f t="shared" si="17"/>
        <v>9999</v>
      </c>
      <c r="W9">
        <f t="shared" si="18"/>
        <v>9999</v>
      </c>
      <c r="X9">
        <f t="shared" si="19"/>
        <v>1414</v>
      </c>
      <c r="Y9">
        <f t="shared" si="20"/>
        <v>99</v>
      </c>
      <c r="Z9">
        <f t="shared" si="21"/>
        <v>99009</v>
      </c>
      <c r="AA9">
        <f t="shared" si="22"/>
        <v>99</v>
      </c>
      <c r="AC9" t="str">
        <f t="shared" si="23"/>
        <v/>
      </c>
      <c r="AD9" t="str">
        <f t="shared" si="9"/>
        <v/>
      </c>
      <c r="AE9">
        <f t="shared" si="9"/>
        <v>19.829999999999998</v>
      </c>
      <c r="AF9" t="str">
        <f t="shared" si="9"/>
        <v/>
      </c>
      <c r="AG9" t="str">
        <f t="shared" si="9"/>
        <v/>
      </c>
    </row>
    <row r="10" spans="1:33" x14ac:dyDescent="0.25">
      <c r="A10">
        <f t="shared" si="10"/>
        <v>6</v>
      </c>
      <c r="B10">
        <f t="shared" si="11"/>
        <v>6</v>
      </c>
      <c r="C10">
        <f t="shared" si="12"/>
        <v>8</v>
      </c>
      <c r="D10" s="6">
        <f t="shared" si="4"/>
        <v>8</v>
      </c>
      <c r="E10" s="5">
        <v>44</v>
      </c>
      <c r="F10" s="4" t="s">
        <v>108</v>
      </c>
      <c r="G10" s="4" t="s">
        <v>74</v>
      </c>
      <c r="H10" s="3">
        <v>2002</v>
      </c>
      <c r="I10" s="2">
        <v>17.63</v>
      </c>
      <c r="J10" s="2" t="s">
        <v>78</v>
      </c>
      <c r="K10" s="2"/>
      <c r="L10" s="1">
        <f t="shared" si="5"/>
        <v>17.63</v>
      </c>
      <c r="M10" s="15" t="s">
        <v>18</v>
      </c>
      <c r="N10">
        <f t="shared" si="6"/>
        <v>17.63</v>
      </c>
      <c r="O10">
        <f t="shared" si="6"/>
        <v>999</v>
      </c>
      <c r="P10">
        <f t="shared" si="7"/>
        <v>17.63</v>
      </c>
      <c r="Q10">
        <f t="shared" si="8"/>
        <v>1016.63</v>
      </c>
      <c r="R10">
        <f t="shared" si="13"/>
        <v>817</v>
      </c>
      <c r="S10">
        <f t="shared" si="14"/>
        <v>8</v>
      </c>
      <c r="T10">
        <f t="shared" si="15"/>
        <v>8010</v>
      </c>
      <c r="U10">
        <f t="shared" si="16"/>
        <v>8</v>
      </c>
      <c r="V10">
        <f t="shared" si="17"/>
        <v>17.63</v>
      </c>
      <c r="W10">
        <f t="shared" si="18"/>
        <v>1016.63</v>
      </c>
      <c r="X10">
        <f t="shared" si="19"/>
        <v>611</v>
      </c>
      <c r="Y10">
        <f t="shared" si="20"/>
        <v>6</v>
      </c>
      <c r="Z10">
        <f t="shared" si="21"/>
        <v>6010</v>
      </c>
      <c r="AA10">
        <f t="shared" si="22"/>
        <v>6</v>
      </c>
      <c r="AC10" t="str">
        <f t="shared" si="23"/>
        <v/>
      </c>
      <c r="AD10" t="str">
        <f t="shared" si="9"/>
        <v/>
      </c>
      <c r="AE10" t="str">
        <f t="shared" si="9"/>
        <v/>
      </c>
      <c r="AF10">
        <f t="shared" si="9"/>
        <v>17.63</v>
      </c>
      <c r="AG10" t="str">
        <f t="shared" si="9"/>
        <v/>
      </c>
    </row>
    <row r="11" spans="1:33" x14ac:dyDescent="0.25">
      <c r="A11">
        <f t="shared" si="10"/>
        <v>99</v>
      </c>
      <c r="B11">
        <f t="shared" si="11"/>
        <v>99</v>
      </c>
      <c r="C11">
        <f t="shared" si="12"/>
        <v>2</v>
      </c>
      <c r="D11" s="22">
        <f t="shared" si="4"/>
        <v>2</v>
      </c>
      <c r="E11" s="23">
        <v>45</v>
      </c>
      <c r="F11" s="21" t="s">
        <v>109</v>
      </c>
      <c r="G11" s="21" t="s">
        <v>77</v>
      </c>
      <c r="H11" s="24">
        <v>2002</v>
      </c>
      <c r="I11" s="25">
        <v>17.37</v>
      </c>
      <c r="J11" s="25">
        <v>15.95</v>
      </c>
      <c r="K11" s="25"/>
      <c r="L11" s="26">
        <f t="shared" si="5"/>
        <v>15.95</v>
      </c>
      <c r="M11" s="47"/>
      <c r="N11">
        <f t="shared" si="6"/>
        <v>17.37</v>
      </c>
      <c r="O11">
        <f t="shared" si="6"/>
        <v>15.95</v>
      </c>
      <c r="P11">
        <f t="shared" si="7"/>
        <v>15.95</v>
      </c>
      <c r="Q11">
        <f t="shared" si="8"/>
        <v>33.32</v>
      </c>
      <c r="R11">
        <f t="shared" si="13"/>
        <v>202</v>
      </c>
      <c r="S11">
        <f t="shared" si="14"/>
        <v>2</v>
      </c>
      <c r="T11">
        <f t="shared" si="15"/>
        <v>2011</v>
      </c>
      <c r="U11">
        <f t="shared" si="16"/>
        <v>2</v>
      </c>
      <c r="V11">
        <f t="shared" si="17"/>
        <v>9999</v>
      </c>
      <c r="W11">
        <f t="shared" si="18"/>
        <v>9999</v>
      </c>
      <c r="X11">
        <f t="shared" si="19"/>
        <v>1414</v>
      </c>
      <c r="Y11">
        <f t="shared" si="20"/>
        <v>99</v>
      </c>
      <c r="Z11">
        <f t="shared" si="21"/>
        <v>99011</v>
      </c>
      <c r="AA11">
        <f t="shared" si="22"/>
        <v>99</v>
      </c>
      <c r="AC11" t="str">
        <f t="shared" si="23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>
        <f t="shared" si="9"/>
        <v>15.95</v>
      </c>
    </row>
    <row r="12" spans="1:33" x14ac:dyDescent="0.25">
      <c r="A12">
        <f t="shared" si="10"/>
        <v>14</v>
      </c>
      <c r="B12">
        <f t="shared" si="11"/>
        <v>35</v>
      </c>
      <c r="C12">
        <f t="shared" si="12"/>
        <v>23</v>
      </c>
      <c r="D12" s="22">
        <f t="shared" si="4"/>
        <v>23</v>
      </c>
      <c r="E12" s="23">
        <v>46</v>
      </c>
      <c r="F12" s="21" t="s">
        <v>110</v>
      </c>
      <c r="G12" s="21" t="s">
        <v>111</v>
      </c>
      <c r="H12" s="24">
        <v>2003</v>
      </c>
      <c r="I12" s="25" t="s">
        <v>160</v>
      </c>
      <c r="J12" s="25" t="s">
        <v>160</v>
      </c>
      <c r="K12" s="25"/>
      <c r="L12" s="26" t="str">
        <f t="shared" si="5"/>
        <v>DNS</v>
      </c>
      <c r="M12" s="47" t="s">
        <v>18</v>
      </c>
      <c r="N12">
        <f t="shared" si="6"/>
        <v>9999</v>
      </c>
      <c r="O12">
        <f t="shared" si="6"/>
        <v>9999</v>
      </c>
      <c r="P12">
        <f t="shared" si="7"/>
        <v>9999</v>
      </c>
      <c r="Q12">
        <f t="shared" si="8"/>
        <v>19998</v>
      </c>
      <c r="R12">
        <f t="shared" si="13"/>
        <v>2323</v>
      </c>
      <c r="S12">
        <f t="shared" si="14"/>
        <v>23</v>
      </c>
      <c r="T12">
        <f t="shared" si="15"/>
        <v>23012</v>
      </c>
      <c r="U12">
        <f t="shared" si="16"/>
        <v>23</v>
      </c>
      <c r="V12">
        <f t="shared" si="17"/>
        <v>9999</v>
      </c>
      <c r="W12">
        <f t="shared" si="18"/>
        <v>19998</v>
      </c>
      <c r="X12">
        <f t="shared" si="19"/>
        <v>1435</v>
      </c>
      <c r="Y12">
        <f t="shared" si="20"/>
        <v>35</v>
      </c>
      <c r="Z12">
        <f t="shared" si="21"/>
        <v>35012</v>
      </c>
      <c r="AA12">
        <f t="shared" si="22"/>
        <v>14</v>
      </c>
      <c r="AC12" t="str">
        <f t="shared" si="23"/>
        <v/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9"/>
        <v/>
      </c>
    </row>
    <row r="13" spans="1:33" x14ac:dyDescent="0.25">
      <c r="A13">
        <f t="shared" si="10"/>
        <v>99</v>
      </c>
      <c r="B13">
        <f t="shared" si="11"/>
        <v>99</v>
      </c>
      <c r="C13">
        <f t="shared" si="12"/>
        <v>22</v>
      </c>
      <c r="D13" s="22">
        <f t="shared" si="4"/>
        <v>22</v>
      </c>
      <c r="E13" s="23">
        <v>47</v>
      </c>
      <c r="F13" s="21" t="s">
        <v>112</v>
      </c>
      <c r="G13" s="21" t="s">
        <v>113</v>
      </c>
      <c r="H13" s="24">
        <v>2003</v>
      </c>
      <c r="I13" s="25">
        <v>32.380000000000003</v>
      </c>
      <c r="J13" s="25" t="s">
        <v>78</v>
      </c>
      <c r="K13" s="25"/>
      <c r="L13" s="26">
        <f t="shared" si="5"/>
        <v>32.380000000000003</v>
      </c>
      <c r="M13" s="47"/>
      <c r="N13">
        <f t="shared" si="6"/>
        <v>32.380000000000003</v>
      </c>
      <c r="O13">
        <f t="shared" si="6"/>
        <v>999</v>
      </c>
      <c r="P13">
        <f t="shared" si="7"/>
        <v>32.380000000000003</v>
      </c>
      <c r="Q13">
        <f t="shared" si="8"/>
        <v>1031.3800000000001</v>
      </c>
      <c r="R13">
        <f t="shared" si="13"/>
        <v>2222</v>
      </c>
      <c r="S13">
        <f t="shared" si="14"/>
        <v>22</v>
      </c>
      <c r="T13">
        <f t="shared" si="15"/>
        <v>22013</v>
      </c>
      <c r="U13">
        <f t="shared" si="16"/>
        <v>22</v>
      </c>
      <c r="V13">
        <f t="shared" si="17"/>
        <v>9999</v>
      </c>
      <c r="W13">
        <f t="shared" si="18"/>
        <v>9999</v>
      </c>
      <c r="X13">
        <f t="shared" si="19"/>
        <v>1414</v>
      </c>
      <c r="Y13">
        <f t="shared" si="20"/>
        <v>99</v>
      </c>
      <c r="Z13">
        <f t="shared" si="21"/>
        <v>99013</v>
      </c>
      <c r="AA13">
        <f t="shared" si="22"/>
        <v>99</v>
      </c>
      <c r="AC13" t="str">
        <f t="shared" si="23"/>
        <v/>
      </c>
      <c r="AD13" t="str">
        <f t="shared" si="9"/>
        <v/>
      </c>
      <c r="AE13" t="str">
        <f t="shared" si="9"/>
        <v/>
      </c>
      <c r="AF13" t="str">
        <f t="shared" si="9"/>
        <v/>
      </c>
      <c r="AG13" t="str">
        <f t="shared" si="9"/>
        <v/>
      </c>
    </row>
    <row r="14" spans="1:33" x14ac:dyDescent="0.25">
      <c r="A14">
        <f t="shared" si="10"/>
        <v>12</v>
      </c>
      <c r="B14">
        <f t="shared" si="11"/>
        <v>12</v>
      </c>
      <c r="C14">
        <f t="shared" si="12"/>
        <v>15</v>
      </c>
      <c r="D14" s="22">
        <f t="shared" si="4"/>
        <v>15</v>
      </c>
      <c r="E14" s="23">
        <v>48</v>
      </c>
      <c r="F14" s="21" t="s">
        <v>114</v>
      </c>
      <c r="G14" s="21" t="s">
        <v>115</v>
      </c>
      <c r="H14" s="24">
        <v>2003</v>
      </c>
      <c r="I14" s="25">
        <v>19.43</v>
      </c>
      <c r="J14" s="25" t="s">
        <v>78</v>
      </c>
      <c r="K14" s="25"/>
      <c r="L14" s="26">
        <f t="shared" si="5"/>
        <v>19.43</v>
      </c>
      <c r="M14" s="47" t="s">
        <v>18</v>
      </c>
      <c r="N14">
        <f t="shared" si="6"/>
        <v>19.43</v>
      </c>
      <c r="O14">
        <f t="shared" si="6"/>
        <v>999</v>
      </c>
      <c r="P14">
        <f t="shared" si="7"/>
        <v>19.43</v>
      </c>
      <c r="Q14">
        <f t="shared" si="8"/>
        <v>1018.43</v>
      </c>
      <c r="R14">
        <f t="shared" si="13"/>
        <v>1519</v>
      </c>
      <c r="S14">
        <f t="shared" si="14"/>
        <v>15</v>
      </c>
      <c r="T14">
        <f t="shared" si="15"/>
        <v>15014</v>
      </c>
      <c r="U14">
        <f t="shared" si="16"/>
        <v>15</v>
      </c>
      <c r="V14">
        <f t="shared" si="17"/>
        <v>19.43</v>
      </c>
      <c r="W14">
        <f t="shared" si="18"/>
        <v>1018.43</v>
      </c>
      <c r="X14">
        <f t="shared" si="19"/>
        <v>1212</v>
      </c>
      <c r="Y14">
        <f t="shared" si="20"/>
        <v>12</v>
      </c>
      <c r="Z14">
        <f t="shared" si="21"/>
        <v>12014</v>
      </c>
      <c r="AA14">
        <f t="shared" si="22"/>
        <v>12</v>
      </c>
      <c r="AC14" t="str">
        <f t="shared" si="23"/>
        <v/>
      </c>
      <c r="AD14" t="str">
        <f t="shared" si="9"/>
        <v/>
      </c>
      <c r="AE14" t="str">
        <f t="shared" si="9"/>
        <v/>
      </c>
      <c r="AF14" t="str">
        <f t="shared" si="9"/>
        <v/>
      </c>
      <c r="AG14" t="str">
        <f t="shared" si="9"/>
        <v/>
      </c>
    </row>
    <row r="15" spans="1:33" x14ac:dyDescent="0.25">
      <c r="A15">
        <f t="shared" si="10"/>
        <v>11</v>
      </c>
      <c r="B15">
        <f t="shared" si="11"/>
        <v>11</v>
      </c>
      <c r="C15">
        <f t="shared" si="12"/>
        <v>14</v>
      </c>
      <c r="D15" s="6">
        <f t="shared" si="4"/>
        <v>14</v>
      </c>
      <c r="E15" s="5">
        <v>49</v>
      </c>
      <c r="F15" s="4" t="s">
        <v>116</v>
      </c>
      <c r="G15" s="4" t="s">
        <v>117</v>
      </c>
      <c r="H15" s="3">
        <v>2002</v>
      </c>
      <c r="I15" s="2">
        <v>19.25</v>
      </c>
      <c r="J15" s="2">
        <v>19.760000000000002</v>
      </c>
      <c r="K15" s="2"/>
      <c r="L15" s="1">
        <f t="shared" si="5"/>
        <v>19.25</v>
      </c>
      <c r="M15" s="15" t="s">
        <v>18</v>
      </c>
      <c r="N15">
        <f t="shared" si="6"/>
        <v>19.25</v>
      </c>
      <c r="O15">
        <f t="shared" si="6"/>
        <v>19.760000000000002</v>
      </c>
      <c r="P15">
        <f t="shared" si="7"/>
        <v>19.25</v>
      </c>
      <c r="Q15">
        <f t="shared" si="8"/>
        <v>39.010000000000005</v>
      </c>
      <c r="R15">
        <f t="shared" si="13"/>
        <v>1409</v>
      </c>
      <c r="S15">
        <f t="shared" si="14"/>
        <v>14</v>
      </c>
      <c r="T15">
        <f t="shared" si="15"/>
        <v>14015</v>
      </c>
      <c r="U15">
        <f t="shared" si="16"/>
        <v>14</v>
      </c>
      <c r="V15">
        <f t="shared" si="17"/>
        <v>19.25</v>
      </c>
      <c r="W15">
        <f t="shared" si="18"/>
        <v>39.010000000000005</v>
      </c>
      <c r="X15">
        <f t="shared" si="19"/>
        <v>1107</v>
      </c>
      <c r="Y15">
        <f t="shared" si="20"/>
        <v>11</v>
      </c>
      <c r="Z15">
        <f t="shared" si="21"/>
        <v>11015</v>
      </c>
      <c r="AA15">
        <f t="shared" si="22"/>
        <v>11</v>
      </c>
      <c r="AC15" t="str">
        <f t="shared" si="23"/>
        <v/>
      </c>
      <c r="AD15" t="str">
        <f t="shared" si="9"/>
        <v/>
      </c>
      <c r="AE15" t="str">
        <f t="shared" si="9"/>
        <v/>
      </c>
      <c r="AF15" t="str">
        <f t="shared" si="9"/>
        <v/>
      </c>
      <c r="AG15" t="str">
        <f t="shared" si="9"/>
        <v/>
      </c>
    </row>
    <row r="16" spans="1:33" x14ac:dyDescent="0.25">
      <c r="A16">
        <f t="shared" si="10"/>
        <v>3</v>
      </c>
      <c r="B16">
        <f t="shared" si="11"/>
        <v>3</v>
      </c>
      <c r="C16">
        <f t="shared" si="12"/>
        <v>5</v>
      </c>
      <c r="D16" s="6">
        <f t="shared" si="4"/>
        <v>5</v>
      </c>
      <c r="E16" s="5">
        <v>50</v>
      </c>
      <c r="F16" s="4" t="s">
        <v>118</v>
      </c>
      <c r="G16" s="4" t="s">
        <v>73</v>
      </c>
      <c r="H16" s="3">
        <v>2003</v>
      </c>
      <c r="I16" s="2">
        <v>19.920000000000002</v>
      </c>
      <c r="J16" s="2">
        <v>17.55</v>
      </c>
      <c r="K16" s="2"/>
      <c r="L16" s="1">
        <f t="shared" si="5"/>
        <v>17.55</v>
      </c>
      <c r="M16" s="15" t="s">
        <v>18</v>
      </c>
      <c r="N16">
        <f t="shared" si="6"/>
        <v>19.920000000000002</v>
      </c>
      <c r="O16">
        <f t="shared" si="6"/>
        <v>17.55</v>
      </c>
      <c r="P16">
        <f t="shared" si="7"/>
        <v>17.55</v>
      </c>
      <c r="Q16">
        <f t="shared" si="8"/>
        <v>37.47</v>
      </c>
      <c r="R16">
        <f t="shared" si="13"/>
        <v>505</v>
      </c>
      <c r="S16">
        <f t="shared" si="14"/>
        <v>5</v>
      </c>
      <c r="T16">
        <f t="shared" si="15"/>
        <v>5016</v>
      </c>
      <c r="U16">
        <f t="shared" si="16"/>
        <v>5</v>
      </c>
      <c r="V16">
        <f t="shared" si="17"/>
        <v>17.55</v>
      </c>
      <c r="W16">
        <f t="shared" si="18"/>
        <v>37.47</v>
      </c>
      <c r="X16">
        <f t="shared" si="19"/>
        <v>303</v>
      </c>
      <c r="Y16">
        <f t="shared" si="20"/>
        <v>3</v>
      </c>
      <c r="Z16">
        <f t="shared" si="21"/>
        <v>3016</v>
      </c>
      <c r="AA16">
        <f t="shared" si="22"/>
        <v>3</v>
      </c>
      <c r="AC16">
        <f t="shared" si="23"/>
        <v>17.55</v>
      </c>
      <c r="AD16" t="str">
        <f t="shared" si="9"/>
        <v/>
      </c>
      <c r="AE16" t="str">
        <f t="shared" si="9"/>
        <v/>
      </c>
      <c r="AF16" t="str">
        <f t="shared" si="9"/>
        <v/>
      </c>
      <c r="AG16" t="str">
        <f t="shared" si="9"/>
        <v/>
      </c>
    </row>
    <row r="17" spans="1:33" x14ac:dyDescent="0.25">
      <c r="A17">
        <f t="shared" si="10"/>
        <v>99</v>
      </c>
      <c r="B17">
        <f t="shared" si="11"/>
        <v>99</v>
      </c>
      <c r="C17">
        <f t="shared" si="12"/>
        <v>21</v>
      </c>
      <c r="D17" s="6">
        <f t="shared" si="4"/>
        <v>21</v>
      </c>
      <c r="E17" s="5">
        <v>51</v>
      </c>
      <c r="F17" s="4" t="s">
        <v>119</v>
      </c>
      <c r="G17" s="4" t="s">
        <v>76</v>
      </c>
      <c r="H17" s="3">
        <v>2002</v>
      </c>
      <c r="I17" s="2">
        <v>21.97</v>
      </c>
      <c r="J17" s="2">
        <v>22.3</v>
      </c>
      <c r="K17" s="2"/>
      <c r="L17" s="1">
        <f t="shared" si="5"/>
        <v>21.97</v>
      </c>
      <c r="M17" s="15"/>
      <c r="N17">
        <f t="shared" si="6"/>
        <v>21.97</v>
      </c>
      <c r="O17">
        <f t="shared" si="6"/>
        <v>22.3</v>
      </c>
      <c r="P17">
        <f t="shared" si="7"/>
        <v>21.97</v>
      </c>
      <c r="Q17">
        <f t="shared" si="8"/>
        <v>44.269999999999996</v>
      </c>
      <c r="R17">
        <f t="shared" si="13"/>
        <v>2114</v>
      </c>
      <c r="S17">
        <f t="shared" si="14"/>
        <v>21</v>
      </c>
      <c r="T17">
        <f t="shared" si="15"/>
        <v>21017</v>
      </c>
      <c r="U17">
        <f t="shared" si="16"/>
        <v>21</v>
      </c>
      <c r="V17">
        <f t="shared" si="17"/>
        <v>9999</v>
      </c>
      <c r="W17">
        <f t="shared" si="18"/>
        <v>9999</v>
      </c>
      <c r="X17">
        <f t="shared" si="19"/>
        <v>1414</v>
      </c>
      <c r="Y17">
        <f t="shared" si="20"/>
        <v>99</v>
      </c>
      <c r="Z17">
        <f t="shared" si="21"/>
        <v>99017</v>
      </c>
      <c r="AA17">
        <f t="shared" si="22"/>
        <v>99</v>
      </c>
      <c r="AC17" t="str">
        <f t="shared" si="23"/>
        <v/>
      </c>
      <c r="AD17">
        <f t="shared" si="9"/>
        <v>21.97</v>
      </c>
      <c r="AE17" t="str">
        <f t="shared" si="9"/>
        <v/>
      </c>
      <c r="AF17" t="str">
        <f t="shared" si="9"/>
        <v/>
      </c>
      <c r="AG17" t="str">
        <f t="shared" si="9"/>
        <v/>
      </c>
    </row>
    <row r="18" spans="1:33" x14ac:dyDescent="0.25">
      <c r="A18">
        <f t="shared" si="10"/>
        <v>99</v>
      </c>
      <c r="B18">
        <f t="shared" si="11"/>
        <v>99</v>
      </c>
      <c r="C18">
        <f t="shared" si="12"/>
        <v>13</v>
      </c>
      <c r="D18" s="6">
        <f t="shared" si="4"/>
        <v>13</v>
      </c>
      <c r="E18" s="5">
        <v>52</v>
      </c>
      <c r="F18" s="4" t="s">
        <v>120</v>
      </c>
      <c r="G18" s="4" t="s">
        <v>75</v>
      </c>
      <c r="H18" s="3">
        <v>2002</v>
      </c>
      <c r="I18" s="2">
        <v>18.93</v>
      </c>
      <c r="J18" s="2" t="s">
        <v>78</v>
      </c>
      <c r="K18" s="2"/>
      <c r="L18" s="1">
        <f t="shared" si="5"/>
        <v>18.93</v>
      </c>
      <c r="M18" s="15"/>
      <c r="N18">
        <f t="shared" si="6"/>
        <v>18.93</v>
      </c>
      <c r="O18">
        <f t="shared" si="6"/>
        <v>999</v>
      </c>
      <c r="P18">
        <f t="shared" si="7"/>
        <v>18.93</v>
      </c>
      <c r="Q18">
        <f t="shared" si="8"/>
        <v>1017.93</v>
      </c>
      <c r="R18">
        <f t="shared" si="13"/>
        <v>1318</v>
      </c>
      <c r="S18">
        <f t="shared" si="14"/>
        <v>13</v>
      </c>
      <c r="T18">
        <f t="shared" si="15"/>
        <v>13018</v>
      </c>
      <c r="U18">
        <f t="shared" si="16"/>
        <v>13</v>
      </c>
      <c r="V18">
        <f t="shared" si="17"/>
        <v>9999</v>
      </c>
      <c r="W18">
        <f t="shared" si="18"/>
        <v>9999</v>
      </c>
      <c r="X18">
        <f t="shared" si="19"/>
        <v>1414</v>
      </c>
      <c r="Y18">
        <f t="shared" si="20"/>
        <v>99</v>
      </c>
      <c r="Z18">
        <f t="shared" si="21"/>
        <v>99018</v>
      </c>
      <c r="AA18">
        <f t="shared" si="22"/>
        <v>99</v>
      </c>
      <c r="AC18" t="str">
        <f t="shared" si="23"/>
        <v/>
      </c>
      <c r="AD18" t="str">
        <f t="shared" si="9"/>
        <v/>
      </c>
      <c r="AE18">
        <f t="shared" si="9"/>
        <v>18.93</v>
      </c>
      <c r="AF18" t="str">
        <f t="shared" si="9"/>
        <v/>
      </c>
      <c r="AG18" t="str">
        <f t="shared" si="9"/>
        <v/>
      </c>
    </row>
    <row r="19" spans="1:33" x14ac:dyDescent="0.25">
      <c r="A19">
        <f t="shared" si="10"/>
        <v>1</v>
      </c>
      <c r="B19">
        <f t="shared" si="11"/>
        <v>1</v>
      </c>
      <c r="C19">
        <f t="shared" si="12"/>
        <v>3</v>
      </c>
      <c r="D19" s="22">
        <f t="shared" si="4"/>
        <v>3</v>
      </c>
      <c r="E19" s="23">
        <v>53</v>
      </c>
      <c r="F19" s="21" t="s">
        <v>121</v>
      </c>
      <c r="G19" s="21" t="s">
        <v>74</v>
      </c>
      <c r="H19" s="24">
        <v>2002</v>
      </c>
      <c r="I19" s="25">
        <v>17.37</v>
      </c>
      <c r="J19" s="25">
        <v>16.41</v>
      </c>
      <c r="K19" s="25"/>
      <c r="L19" s="26">
        <f t="shared" si="5"/>
        <v>16.41</v>
      </c>
      <c r="M19" s="47" t="s">
        <v>18</v>
      </c>
      <c r="N19">
        <f t="shared" si="6"/>
        <v>17.37</v>
      </c>
      <c r="O19">
        <f t="shared" si="6"/>
        <v>16.41</v>
      </c>
      <c r="P19">
        <f t="shared" si="7"/>
        <v>16.41</v>
      </c>
      <c r="Q19">
        <f t="shared" si="8"/>
        <v>33.78</v>
      </c>
      <c r="R19">
        <f t="shared" si="13"/>
        <v>303</v>
      </c>
      <c r="S19">
        <f t="shared" si="14"/>
        <v>3</v>
      </c>
      <c r="T19">
        <f t="shared" si="15"/>
        <v>3019</v>
      </c>
      <c r="U19">
        <f t="shared" si="16"/>
        <v>3</v>
      </c>
      <c r="V19">
        <f t="shared" si="17"/>
        <v>16.41</v>
      </c>
      <c r="W19">
        <f t="shared" si="18"/>
        <v>33.78</v>
      </c>
      <c r="X19">
        <f t="shared" si="19"/>
        <v>101</v>
      </c>
      <c r="Y19">
        <f t="shared" si="20"/>
        <v>1</v>
      </c>
      <c r="Z19">
        <f t="shared" si="21"/>
        <v>1019</v>
      </c>
      <c r="AA19">
        <f t="shared" si="22"/>
        <v>1</v>
      </c>
      <c r="AC19" t="str">
        <f t="shared" si="23"/>
        <v/>
      </c>
      <c r="AD19" t="str">
        <f t="shared" si="9"/>
        <v/>
      </c>
      <c r="AE19" t="str">
        <f t="shared" si="9"/>
        <v/>
      </c>
      <c r="AF19">
        <f t="shared" si="9"/>
        <v>16.41</v>
      </c>
      <c r="AG19" t="str">
        <f t="shared" si="9"/>
        <v/>
      </c>
    </row>
    <row r="20" spans="1:33" x14ac:dyDescent="0.25">
      <c r="A20">
        <f t="shared" si="10"/>
        <v>99</v>
      </c>
      <c r="B20">
        <f t="shared" si="11"/>
        <v>99</v>
      </c>
      <c r="C20">
        <f t="shared" si="12"/>
        <v>1</v>
      </c>
      <c r="D20" s="22">
        <f t="shared" si="4"/>
        <v>1</v>
      </c>
      <c r="E20" s="23">
        <v>54</v>
      </c>
      <c r="F20" s="21" t="s">
        <v>122</v>
      </c>
      <c r="G20" s="21" t="s">
        <v>77</v>
      </c>
      <c r="H20" s="24">
        <v>2003</v>
      </c>
      <c r="I20" s="25">
        <v>15.56</v>
      </c>
      <c r="J20" s="25">
        <v>15.54</v>
      </c>
      <c r="K20" s="25"/>
      <c r="L20" s="26">
        <f t="shared" si="5"/>
        <v>15.54</v>
      </c>
      <c r="M20" s="47"/>
      <c r="N20">
        <f t="shared" si="6"/>
        <v>15.56</v>
      </c>
      <c r="O20">
        <f t="shared" si="6"/>
        <v>15.54</v>
      </c>
      <c r="P20">
        <f t="shared" si="7"/>
        <v>15.54</v>
      </c>
      <c r="Q20">
        <f t="shared" si="8"/>
        <v>31.1</v>
      </c>
      <c r="R20">
        <f t="shared" si="13"/>
        <v>101</v>
      </c>
      <c r="S20">
        <f t="shared" si="14"/>
        <v>1</v>
      </c>
      <c r="T20">
        <f t="shared" si="15"/>
        <v>1020</v>
      </c>
      <c r="U20">
        <f t="shared" si="16"/>
        <v>1</v>
      </c>
      <c r="V20">
        <f t="shared" si="17"/>
        <v>9999</v>
      </c>
      <c r="W20">
        <f t="shared" si="18"/>
        <v>9999</v>
      </c>
      <c r="X20">
        <f t="shared" si="19"/>
        <v>1414</v>
      </c>
      <c r="Y20">
        <f t="shared" si="20"/>
        <v>99</v>
      </c>
      <c r="Z20">
        <f t="shared" si="21"/>
        <v>99020</v>
      </c>
      <c r="AA20">
        <f t="shared" si="22"/>
        <v>99</v>
      </c>
      <c r="AC20" t="str">
        <f t="shared" si="23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>
        <f t="shared" si="9"/>
        <v>15.54</v>
      </c>
    </row>
    <row r="21" spans="1:33" x14ac:dyDescent="0.25">
      <c r="A21">
        <f t="shared" si="10"/>
        <v>5</v>
      </c>
      <c r="B21">
        <f t="shared" si="11"/>
        <v>5</v>
      </c>
      <c r="C21">
        <f t="shared" si="12"/>
        <v>7</v>
      </c>
      <c r="D21" s="22">
        <f t="shared" si="4"/>
        <v>7</v>
      </c>
      <c r="E21" s="23">
        <v>55</v>
      </c>
      <c r="F21" s="21" t="s">
        <v>123</v>
      </c>
      <c r="G21" s="21" t="s">
        <v>124</v>
      </c>
      <c r="H21" s="24">
        <v>2003</v>
      </c>
      <c r="I21" s="25">
        <v>17.59</v>
      </c>
      <c r="J21" s="25">
        <v>23.76</v>
      </c>
      <c r="K21" s="25"/>
      <c r="L21" s="26">
        <f t="shared" si="5"/>
        <v>17.59</v>
      </c>
      <c r="M21" s="47" t="s">
        <v>18</v>
      </c>
      <c r="N21">
        <f t="shared" si="6"/>
        <v>17.59</v>
      </c>
      <c r="O21">
        <f t="shared" si="6"/>
        <v>23.76</v>
      </c>
      <c r="P21">
        <f t="shared" si="7"/>
        <v>17.59</v>
      </c>
      <c r="Q21">
        <f t="shared" si="8"/>
        <v>41.35</v>
      </c>
      <c r="R21">
        <f t="shared" si="13"/>
        <v>713</v>
      </c>
      <c r="S21">
        <f t="shared" si="14"/>
        <v>7</v>
      </c>
      <c r="T21">
        <f t="shared" si="15"/>
        <v>7021</v>
      </c>
      <c r="U21">
        <f t="shared" si="16"/>
        <v>7</v>
      </c>
      <c r="V21">
        <f t="shared" si="17"/>
        <v>17.59</v>
      </c>
      <c r="W21">
        <f t="shared" si="18"/>
        <v>41.35</v>
      </c>
      <c r="X21">
        <f t="shared" si="19"/>
        <v>509</v>
      </c>
      <c r="Y21">
        <f t="shared" si="20"/>
        <v>5</v>
      </c>
      <c r="Z21">
        <f t="shared" si="21"/>
        <v>5021</v>
      </c>
      <c r="AA21">
        <f t="shared" si="22"/>
        <v>5</v>
      </c>
      <c r="AC21" t="str">
        <f t="shared" si="23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</row>
    <row r="22" spans="1:33" x14ac:dyDescent="0.25">
      <c r="A22">
        <f t="shared" si="10"/>
        <v>7</v>
      </c>
      <c r="B22">
        <f t="shared" si="11"/>
        <v>7</v>
      </c>
      <c r="C22">
        <f t="shared" si="12"/>
        <v>9</v>
      </c>
      <c r="D22" s="22">
        <f t="shared" si="4"/>
        <v>9</v>
      </c>
      <c r="E22" s="23">
        <v>56</v>
      </c>
      <c r="F22" s="21" t="s">
        <v>125</v>
      </c>
      <c r="G22" s="21" t="s">
        <v>126</v>
      </c>
      <c r="H22" s="24">
        <v>2003</v>
      </c>
      <c r="I22" s="25">
        <v>21.32</v>
      </c>
      <c r="J22" s="25">
        <v>17.79</v>
      </c>
      <c r="K22" s="25"/>
      <c r="L22" s="26">
        <f t="shared" si="5"/>
        <v>17.79</v>
      </c>
      <c r="M22" s="47" t="s">
        <v>18</v>
      </c>
      <c r="N22">
        <f t="shared" si="6"/>
        <v>21.32</v>
      </c>
      <c r="O22">
        <f t="shared" si="6"/>
        <v>17.79</v>
      </c>
      <c r="P22">
        <f t="shared" si="7"/>
        <v>17.79</v>
      </c>
      <c r="Q22">
        <f t="shared" si="8"/>
        <v>39.11</v>
      </c>
      <c r="R22">
        <f t="shared" si="13"/>
        <v>910</v>
      </c>
      <c r="S22">
        <f t="shared" si="14"/>
        <v>9</v>
      </c>
      <c r="T22">
        <f t="shared" si="15"/>
        <v>9022</v>
      </c>
      <c r="U22">
        <f t="shared" si="16"/>
        <v>9</v>
      </c>
      <c r="V22">
        <f t="shared" si="17"/>
        <v>17.79</v>
      </c>
      <c r="W22">
        <f t="shared" si="18"/>
        <v>39.11</v>
      </c>
      <c r="X22">
        <f t="shared" si="19"/>
        <v>708</v>
      </c>
      <c r="Y22">
        <f t="shared" si="20"/>
        <v>7</v>
      </c>
      <c r="Z22">
        <f t="shared" si="21"/>
        <v>7022</v>
      </c>
      <c r="AA22">
        <f t="shared" si="22"/>
        <v>7</v>
      </c>
      <c r="AC22" t="str">
        <f t="shared" si="23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</row>
    <row r="23" spans="1:33" x14ac:dyDescent="0.25">
      <c r="A23">
        <f t="shared" si="10"/>
        <v>4</v>
      </c>
      <c r="B23">
        <f t="shared" si="11"/>
        <v>4</v>
      </c>
      <c r="C23">
        <f t="shared" si="12"/>
        <v>6</v>
      </c>
      <c r="D23" s="6">
        <f t="shared" si="4"/>
        <v>6</v>
      </c>
      <c r="E23" s="5">
        <v>57</v>
      </c>
      <c r="F23" s="4" t="s">
        <v>127</v>
      </c>
      <c r="G23" s="4" t="s">
        <v>128</v>
      </c>
      <c r="H23" s="3">
        <v>2002</v>
      </c>
      <c r="I23" s="2" t="s">
        <v>78</v>
      </c>
      <c r="J23" s="2">
        <v>17.55</v>
      </c>
      <c r="K23" s="2"/>
      <c r="L23" s="1">
        <f t="shared" si="5"/>
        <v>17.55</v>
      </c>
      <c r="M23" s="15" t="s">
        <v>18</v>
      </c>
      <c r="N23">
        <f t="shared" si="6"/>
        <v>999</v>
      </c>
      <c r="O23">
        <f t="shared" si="6"/>
        <v>17.55</v>
      </c>
      <c r="P23">
        <f t="shared" si="7"/>
        <v>17.55</v>
      </c>
      <c r="Q23">
        <f t="shared" si="8"/>
        <v>1016.55</v>
      </c>
      <c r="R23">
        <f t="shared" si="13"/>
        <v>516</v>
      </c>
      <c r="S23">
        <f t="shared" si="14"/>
        <v>6</v>
      </c>
      <c r="T23">
        <f t="shared" si="15"/>
        <v>6023</v>
      </c>
      <c r="U23">
        <f t="shared" si="16"/>
        <v>6</v>
      </c>
      <c r="V23">
        <f t="shared" si="17"/>
        <v>17.55</v>
      </c>
      <c r="W23">
        <f t="shared" si="18"/>
        <v>1016.55</v>
      </c>
      <c r="X23">
        <f t="shared" si="19"/>
        <v>310</v>
      </c>
      <c r="Y23">
        <f t="shared" si="20"/>
        <v>4</v>
      </c>
      <c r="Z23">
        <f t="shared" si="21"/>
        <v>4023</v>
      </c>
      <c r="AA23">
        <f t="shared" si="22"/>
        <v>4</v>
      </c>
      <c r="AC23" t="str">
        <f t="shared" si="23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</row>
    <row r="24" spans="1:33" x14ac:dyDescent="0.25">
      <c r="A24">
        <f t="shared" si="10"/>
        <v>10</v>
      </c>
      <c r="B24">
        <f t="shared" si="11"/>
        <v>10</v>
      </c>
      <c r="C24">
        <f t="shared" si="12"/>
        <v>12</v>
      </c>
      <c r="D24" s="6">
        <f t="shared" si="4"/>
        <v>12</v>
      </c>
      <c r="E24" s="5">
        <v>58</v>
      </c>
      <c r="F24" s="4" t="s">
        <v>129</v>
      </c>
      <c r="G24" s="4" t="s">
        <v>130</v>
      </c>
      <c r="H24" s="3">
        <v>2002</v>
      </c>
      <c r="I24" s="2">
        <v>18.850000000000001</v>
      </c>
      <c r="J24" s="2">
        <v>18.8</v>
      </c>
      <c r="K24" s="2"/>
      <c r="L24" s="1">
        <f t="shared" si="5"/>
        <v>18.8</v>
      </c>
      <c r="M24" s="15" t="s">
        <v>18</v>
      </c>
      <c r="N24">
        <f t="shared" si="6"/>
        <v>18.850000000000001</v>
      </c>
      <c r="O24">
        <f t="shared" si="6"/>
        <v>18.8</v>
      </c>
      <c r="P24">
        <f t="shared" si="7"/>
        <v>18.8</v>
      </c>
      <c r="Q24">
        <f t="shared" si="8"/>
        <v>37.650000000000006</v>
      </c>
      <c r="R24">
        <f t="shared" si="13"/>
        <v>1206</v>
      </c>
      <c r="S24">
        <f t="shared" si="14"/>
        <v>12</v>
      </c>
      <c r="T24">
        <f t="shared" si="15"/>
        <v>12024</v>
      </c>
      <c r="U24">
        <f t="shared" si="16"/>
        <v>12</v>
      </c>
      <c r="V24">
        <f t="shared" si="17"/>
        <v>18.8</v>
      </c>
      <c r="W24">
        <f t="shared" si="18"/>
        <v>37.650000000000006</v>
      </c>
      <c r="X24">
        <f t="shared" si="19"/>
        <v>1004</v>
      </c>
      <c r="Y24">
        <f t="shared" si="20"/>
        <v>10</v>
      </c>
      <c r="Z24">
        <f t="shared" si="21"/>
        <v>10024</v>
      </c>
      <c r="AA24">
        <f t="shared" si="22"/>
        <v>10</v>
      </c>
      <c r="AC24" t="str">
        <f t="shared" si="23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</row>
    <row r="25" spans="1:33" x14ac:dyDescent="0.25">
      <c r="A25">
        <f t="shared" si="10"/>
        <v>2</v>
      </c>
      <c r="B25">
        <f t="shared" si="11"/>
        <v>2</v>
      </c>
      <c r="C25">
        <f t="shared" si="12"/>
        <v>4</v>
      </c>
      <c r="D25" s="6">
        <f t="shared" si="4"/>
        <v>4</v>
      </c>
      <c r="E25" s="5">
        <v>59</v>
      </c>
      <c r="F25" s="4" t="s">
        <v>131</v>
      </c>
      <c r="G25" s="4" t="s">
        <v>73</v>
      </c>
      <c r="H25" s="3">
        <v>2002</v>
      </c>
      <c r="I25" s="2">
        <v>17.59</v>
      </c>
      <c r="J25" s="2">
        <v>17.5</v>
      </c>
      <c r="K25" s="2"/>
      <c r="L25" s="1">
        <f t="shared" si="5"/>
        <v>17.5</v>
      </c>
      <c r="M25" s="15" t="s">
        <v>18</v>
      </c>
      <c r="N25">
        <f t="shared" si="6"/>
        <v>17.59</v>
      </c>
      <c r="O25">
        <f t="shared" si="6"/>
        <v>17.5</v>
      </c>
      <c r="P25">
        <f t="shared" si="7"/>
        <v>17.5</v>
      </c>
      <c r="Q25">
        <f t="shared" si="8"/>
        <v>35.090000000000003</v>
      </c>
      <c r="R25">
        <f t="shared" si="13"/>
        <v>404</v>
      </c>
      <c r="S25">
        <f t="shared" si="14"/>
        <v>4</v>
      </c>
      <c r="T25">
        <f t="shared" si="15"/>
        <v>4025</v>
      </c>
      <c r="U25">
        <f t="shared" si="16"/>
        <v>4</v>
      </c>
      <c r="V25">
        <f t="shared" si="17"/>
        <v>17.5</v>
      </c>
      <c r="W25">
        <f t="shared" si="18"/>
        <v>35.090000000000003</v>
      </c>
      <c r="X25">
        <f t="shared" si="19"/>
        <v>202</v>
      </c>
      <c r="Y25">
        <f t="shared" si="20"/>
        <v>2</v>
      </c>
      <c r="Z25">
        <f t="shared" si="21"/>
        <v>2025</v>
      </c>
      <c r="AA25">
        <f t="shared" si="22"/>
        <v>2</v>
      </c>
      <c r="AC25">
        <f t="shared" si="23"/>
        <v>17.5</v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</row>
    <row r="26" spans="1:33" x14ac:dyDescent="0.25">
      <c r="A26">
        <f t="shared" si="10"/>
        <v>99</v>
      </c>
      <c r="B26">
        <f t="shared" si="11"/>
        <v>99</v>
      </c>
      <c r="C26">
        <f t="shared" si="12"/>
        <v>16</v>
      </c>
      <c r="D26" s="6">
        <f t="shared" si="4"/>
        <v>16</v>
      </c>
      <c r="E26" s="5">
        <v>60</v>
      </c>
      <c r="F26" s="4" t="s">
        <v>132</v>
      </c>
      <c r="G26" s="4" t="s">
        <v>76</v>
      </c>
      <c r="H26" s="3">
        <v>2002</v>
      </c>
      <c r="I26" s="2">
        <v>20.36</v>
      </c>
      <c r="J26" s="2">
        <v>19.440000000000001</v>
      </c>
      <c r="K26" s="2"/>
      <c r="L26" s="1">
        <f t="shared" si="5"/>
        <v>19.440000000000001</v>
      </c>
      <c r="M26" s="15"/>
      <c r="N26">
        <f t="shared" si="6"/>
        <v>20.36</v>
      </c>
      <c r="O26">
        <f t="shared" si="6"/>
        <v>19.440000000000001</v>
      </c>
      <c r="P26">
        <f t="shared" si="7"/>
        <v>19.440000000000001</v>
      </c>
      <c r="Q26">
        <f t="shared" si="8"/>
        <v>39.799999999999997</v>
      </c>
      <c r="R26">
        <f t="shared" si="13"/>
        <v>1611</v>
      </c>
      <c r="S26">
        <f t="shared" si="14"/>
        <v>16</v>
      </c>
      <c r="T26">
        <f t="shared" si="15"/>
        <v>16026</v>
      </c>
      <c r="U26">
        <f t="shared" si="16"/>
        <v>16</v>
      </c>
      <c r="V26">
        <f t="shared" si="17"/>
        <v>9999</v>
      </c>
      <c r="W26">
        <f t="shared" si="18"/>
        <v>9999</v>
      </c>
      <c r="X26">
        <f t="shared" si="19"/>
        <v>1414</v>
      </c>
      <c r="Y26">
        <f t="shared" si="20"/>
        <v>99</v>
      </c>
      <c r="Z26">
        <f t="shared" si="21"/>
        <v>99026</v>
      </c>
      <c r="AA26">
        <f t="shared" si="22"/>
        <v>99</v>
      </c>
      <c r="AC26" t="str">
        <f t="shared" si="23"/>
        <v/>
      </c>
      <c r="AD26">
        <f t="shared" si="9"/>
        <v>19.440000000000001</v>
      </c>
      <c r="AE26" t="str">
        <f t="shared" si="9"/>
        <v/>
      </c>
      <c r="AF26" t="str">
        <f t="shared" si="9"/>
        <v/>
      </c>
      <c r="AG26" t="str">
        <f t="shared" si="9"/>
        <v/>
      </c>
    </row>
    <row r="27" spans="1:33" x14ac:dyDescent="0.25">
      <c r="A27">
        <f t="shared" si="10"/>
        <v>99</v>
      </c>
      <c r="B27">
        <f t="shared" si="11"/>
        <v>99</v>
      </c>
      <c r="C27">
        <f t="shared" si="12"/>
        <v>17</v>
      </c>
      <c r="D27" s="22">
        <f t="shared" si="4"/>
        <v>17</v>
      </c>
      <c r="E27" s="23">
        <v>61</v>
      </c>
      <c r="F27" s="21" t="s">
        <v>133</v>
      </c>
      <c r="G27" s="21" t="s">
        <v>75</v>
      </c>
      <c r="H27" s="24">
        <v>2003</v>
      </c>
      <c r="I27" s="25">
        <v>19.59</v>
      </c>
      <c r="J27" s="25">
        <v>48.23</v>
      </c>
      <c r="K27" s="25"/>
      <c r="L27" s="26">
        <f t="shared" si="5"/>
        <v>19.59</v>
      </c>
      <c r="M27" s="47"/>
      <c r="N27">
        <f t="shared" si="6"/>
        <v>19.59</v>
      </c>
      <c r="O27">
        <f t="shared" si="6"/>
        <v>48.23</v>
      </c>
      <c r="P27">
        <f t="shared" si="7"/>
        <v>19.59</v>
      </c>
      <c r="Q27">
        <f t="shared" si="8"/>
        <v>67.819999999999993</v>
      </c>
      <c r="R27">
        <f t="shared" si="13"/>
        <v>1715</v>
      </c>
      <c r="S27">
        <f t="shared" si="14"/>
        <v>17</v>
      </c>
      <c r="T27">
        <f t="shared" si="15"/>
        <v>17027</v>
      </c>
      <c r="U27">
        <f t="shared" si="16"/>
        <v>17</v>
      </c>
      <c r="V27">
        <f t="shared" si="17"/>
        <v>9999</v>
      </c>
      <c r="W27">
        <f t="shared" si="18"/>
        <v>9999</v>
      </c>
      <c r="X27">
        <f t="shared" si="19"/>
        <v>1414</v>
      </c>
      <c r="Y27">
        <f t="shared" si="20"/>
        <v>99</v>
      </c>
      <c r="Z27">
        <f t="shared" si="21"/>
        <v>99027</v>
      </c>
      <c r="AA27">
        <f t="shared" si="22"/>
        <v>99</v>
      </c>
      <c r="AC27" t="str">
        <f t="shared" si="23"/>
        <v/>
      </c>
      <c r="AD27" t="str">
        <f t="shared" si="23"/>
        <v/>
      </c>
      <c r="AE27">
        <f t="shared" si="23"/>
        <v>19.59</v>
      </c>
      <c r="AF27" t="str">
        <f t="shared" si="23"/>
        <v/>
      </c>
      <c r="AG27" t="str">
        <f t="shared" si="23"/>
        <v/>
      </c>
    </row>
    <row r="28" spans="1:33" x14ac:dyDescent="0.25">
      <c r="A28">
        <f t="shared" si="10"/>
        <v>9</v>
      </c>
      <c r="B28">
        <f t="shared" si="11"/>
        <v>9</v>
      </c>
      <c r="C28">
        <f t="shared" si="12"/>
        <v>11</v>
      </c>
      <c r="D28" s="22">
        <f t="shared" si="4"/>
        <v>11</v>
      </c>
      <c r="E28" s="23">
        <v>62</v>
      </c>
      <c r="F28" s="21" t="s">
        <v>134</v>
      </c>
      <c r="G28" s="21" t="s">
        <v>74</v>
      </c>
      <c r="H28" s="24">
        <v>2003</v>
      </c>
      <c r="I28" s="25">
        <v>19</v>
      </c>
      <c r="J28" s="25">
        <v>18.760000000000002</v>
      </c>
      <c r="K28" s="25"/>
      <c r="L28" s="26">
        <f t="shared" si="5"/>
        <v>18.760000000000002</v>
      </c>
      <c r="M28" s="47" t="s">
        <v>18</v>
      </c>
      <c r="N28">
        <f t="shared" si="6"/>
        <v>19</v>
      </c>
      <c r="O28">
        <f t="shared" si="6"/>
        <v>18.760000000000002</v>
      </c>
      <c r="P28">
        <f t="shared" si="7"/>
        <v>18.760000000000002</v>
      </c>
      <c r="Q28">
        <f t="shared" si="8"/>
        <v>37.760000000000005</v>
      </c>
      <c r="R28">
        <f t="shared" si="13"/>
        <v>1107</v>
      </c>
      <c r="S28">
        <f t="shared" si="14"/>
        <v>11</v>
      </c>
      <c r="T28">
        <f t="shared" si="15"/>
        <v>11028</v>
      </c>
      <c r="U28">
        <f t="shared" si="16"/>
        <v>11</v>
      </c>
      <c r="V28">
        <f t="shared" si="17"/>
        <v>18.760000000000002</v>
      </c>
      <c r="W28">
        <f t="shared" si="18"/>
        <v>37.760000000000005</v>
      </c>
      <c r="X28">
        <f t="shared" si="19"/>
        <v>905</v>
      </c>
      <c r="Y28">
        <f t="shared" si="20"/>
        <v>9</v>
      </c>
      <c r="Z28">
        <f t="shared" si="21"/>
        <v>9028</v>
      </c>
      <c r="AA28">
        <f t="shared" si="22"/>
        <v>9</v>
      </c>
      <c r="AC28" t="str">
        <f t="shared" ref="AC28:AG42" si="24">IF(AC$6=$G28,$P28,"")</f>
        <v/>
      </c>
      <c r="AD28" t="str">
        <f t="shared" si="24"/>
        <v/>
      </c>
      <c r="AE28" t="str">
        <f t="shared" si="24"/>
        <v/>
      </c>
      <c r="AF28">
        <f t="shared" si="24"/>
        <v>18.760000000000002</v>
      </c>
      <c r="AG28" t="str">
        <f t="shared" si="24"/>
        <v/>
      </c>
    </row>
    <row r="29" spans="1:33" x14ac:dyDescent="0.25">
      <c r="A29">
        <f t="shared" si="10"/>
        <v>99</v>
      </c>
      <c r="B29">
        <f t="shared" si="11"/>
        <v>99</v>
      </c>
      <c r="C29">
        <f t="shared" si="12"/>
        <v>24</v>
      </c>
      <c r="D29" s="22">
        <f t="shared" si="4"/>
        <v>23</v>
      </c>
      <c r="E29" s="23">
        <v>63</v>
      </c>
      <c r="F29" s="21" t="s">
        <v>135</v>
      </c>
      <c r="G29" s="21" t="s">
        <v>77</v>
      </c>
      <c r="H29" s="24">
        <v>2002</v>
      </c>
      <c r="I29" s="25" t="s">
        <v>160</v>
      </c>
      <c r="J29" s="25" t="s">
        <v>160</v>
      </c>
      <c r="K29" s="25"/>
      <c r="L29" s="26" t="str">
        <f t="shared" si="5"/>
        <v>DNS</v>
      </c>
      <c r="M29" s="47"/>
      <c r="N29">
        <f t="shared" si="6"/>
        <v>9999</v>
      </c>
      <c r="O29">
        <f t="shared" si="6"/>
        <v>9999</v>
      </c>
      <c r="P29">
        <f t="shared" si="7"/>
        <v>9999</v>
      </c>
      <c r="Q29">
        <f t="shared" si="8"/>
        <v>19998</v>
      </c>
      <c r="R29">
        <f t="shared" si="13"/>
        <v>2323</v>
      </c>
      <c r="S29">
        <f t="shared" si="14"/>
        <v>23</v>
      </c>
      <c r="T29">
        <f t="shared" si="15"/>
        <v>23029</v>
      </c>
      <c r="U29">
        <f t="shared" si="16"/>
        <v>24</v>
      </c>
      <c r="V29">
        <f t="shared" si="17"/>
        <v>9999</v>
      </c>
      <c r="W29">
        <f t="shared" si="18"/>
        <v>9999</v>
      </c>
      <c r="X29">
        <f t="shared" si="19"/>
        <v>1414</v>
      </c>
      <c r="Y29">
        <f t="shared" si="20"/>
        <v>99</v>
      </c>
      <c r="Z29">
        <f t="shared" si="21"/>
        <v>99029</v>
      </c>
      <c r="AA29">
        <f t="shared" si="22"/>
        <v>99</v>
      </c>
      <c r="AC29" t="str">
        <f t="shared" si="24"/>
        <v/>
      </c>
      <c r="AD29" t="str">
        <f t="shared" si="24"/>
        <v/>
      </c>
      <c r="AE29" t="str">
        <f t="shared" si="24"/>
        <v/>
      </c>
      <c r="AF29" t="str">
        <f t="shared" si="24"/>
        <v/>
      </c>
      <c r="AG29">
        <f t="shared" si="24"/>
        <v>9999</v>
      </c>
    </row>
    <row r="30" spans="1:33" x14ac:dyDescent="0.25">
      <c r="A30">
        <f t="shared" si="10"/>
        <v>15</v>
      </c>
      <c r="B30">
        <f t="shared" si="11"/>
        <v>35</v>
      </c>
      <c r="C30">
        <f t="shared" si="12"/>
        <v>25</v>
      </c>
      <c r="D30" s="22">
        <f t="shared" si="4"/>
        <v>23</v>
      </c>
      <c r="E30" s="23">
        <v>64</v>
      </c>
      <c r="F30" s="21" t="s">
        <v>136</v>
      </c>
      <c r="G30" s="21" t="s">
        <v>111</v>
      </c>
      <c r="H30" s="24">
        <v>2003</v>
      </c>
      <c r="I30" s="25" t="s">
        <v>160</v>
      </c>
      <c r="J30" s="25" t="s">
        <v>160</v>
      </c>
      <c r="K30" s="25"/>
      <c r="L30" s="26" t="str">
        <f t="shared" si="5"/>
        <v>DNS</v>
      </c>
      <c r="M30" s="47" t="s">
        <v>18</v>
      </c>
      <c r="N30">
        <f t="shared" si="6"/>
        <v>9999</v>
      </c>
      <c r="O30">
        <f t="shared" si="6"/>
        <v>9999</v>
      </c>
      <c r="P30">
        <f t="shared" si="7"/>
        <v>9999</v>
      </c>
      <c r="Q30">
        <f t="shared" si="8"/>
        <v>19998</v>
      </c>
      <c r="R30">
        <f t="shared" si="13"/>
        <v>2323</v>
      </c>
      <c r="S30">
        <f t="shared" si="14"/>
        <v>23</v>
      </c>
      <c r="T30">
        <f t="shared" si="15"/>
        <v>23030</v>
      </c>
      <c r="U30">
        <f t="shared" si="16"/>
        <v>25</v>
      </c>
      <c r="V30">
        <f t="shared" si="17"/>
        <v>9999</v>
      </c>
      <c r="W30">
        <f t="shared" si="18"/>
        <v>19998</v>
      </c>
      <c r="X30">
        <f t="shared" si="19"/>
        <v>1435</v>
      </c>
      <c r="Y30">
        <f t="shared" si="20"/>
        <v>35</v>
      </c>
      <c r="Z30">
        <f t="shared" si="21"/>
        <v>35030</v>
      </c>
      <c r="AA30">
        <f t="shared" si="22"/>
        <v>15</v>
      </c>
      <c r="AC30" t="str">
        <f t="shared" si="24"/>
        <v/>
      </c>
      <c r="AD30" t="str">
        <f t="shared" si="24"/>
        <v/>
      </c>
      <c r="AE30" t="str">
        <f t="shared" si="24"/>
        <v/>
      </c>
      <c r="AF30" t="str">
        <f t="shared" si="24"/>
        <v/>
      </c>
      <c r="AG30" t="str">
        <f t="shared" si="24"/>
        <v/>
      </c>
    </row>
    <row r="31" spans="1:33" x14ac:dyDescent="0.25">
      <c r="A31">
        <f t="shared" si="10"/>
        <v>13</v>
      </c>
      <c r="B31">
        <f t="shared" si="11"/>
        <v>13</v>
      </c>
      <c r="C31">
        <f t="shared" si="12"/>
        <v>19</v>
      </c>
      <c r="D31" s="6">
        <f t="shared" si="4"/>
        <v>19</v>
      </c>
      <c r="E31" s="5">
        <v>65</v>
      </c>
      <c r="F31" s="4" t="s">
        <v>137</v>
      </c>
      <c r="G31" s="4" t="s">
        <v>85</v>
      </c>
      <c r="H31" s="3">
        <v>2002</v>
      </c>
      <c r="I31" s="2" t="s">
        <v>78</v>
      </c>
      <c r="J31" s="2">
        <v>19.91</v>
      </c>
      <c r="K31" s="2"/>
      <c r="L31" s="1">
        <f t="shared" si="5"/>
        <v>19.91</v>
      </c>
      <c r="M31" s="15" t="s">
        <v>18</v>
      </c>
      <c r="N31">
        <f t="shared" si="6"/>
        <v>999</v>
      </c>
      <c r="O31">
        <f t="shared" si="6"/>
        <v>19.91</v>
      </c>
      <c r="P31">
        <f t="shared" si="7"/>
        <v>19.91</v>
      </c>
      <c r="Q31">
        <f t="shared" si="8"/>
        <v>1018.91</v>
      </c>
      <c r="R31">
        <f t="shared" si="13"/>
        <v>1920</v>
      </c>
      <c r="S31">
        <f t="shared" si="14"/>
        <v>19</v>
      </c>
      <c r="T31">
        <f t="shared" si="15"/>
        <v>19031</v>
      </c>
      <c r="U31">
        <f t="shared" si="16"/>
        <v>19</v>
      </c>
      <c r="V31">
        <f t="shared" si="17"/>
        <v>19.91</v>
      </c>
      <c r="W31">
        <f t="shared" si="18"/>
        <v>1018.91</v>
      </c>
      <c r="X31">
        <f t="shared" si="19"/>
        <v>1313</v>
      </c>
      <c r="Y31">
        <f t="shared" si="20"/>
        <v>13</v>
      </c>
      <c r="Z31">
        <f t="shared" si="21"/>
        <v>13031</v>
      </c>
      <c r="AA31">
        <f t="shared" si="22"/>
        <v>13</v>
      </c>
      <c r="AC31" t="str">
        <f t="shared" si="24"/>
        <v/>
      </c>
      <c r="AD31" t="str">
        <f t="shared" si="24"/>
        <v/>
      </c>
      <c r="AE31" t="str">
        <f t="shared" si="24"/>
        <v/>
      </c>
      <c r="AF31" t="str">
        <f t="shared" si="24"/>
        <v/>
      </c>
      <c r="AG31" t="str">
        <f t="shared" si="24"/>
        <v/>
      </c>
    </row>
    <row r="32" spans="1:33" x14ac:dyDescent="0.25">
      <c r="A32">
        <f t="shared" si="10"/>
        <v>99</v>
      </c>
      <c r="B32">
        <f t="shared" si="11"/>
        <v>99</v>
      </c>
      <c r="C32">
        <f t="shared" si="12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6"/>
        <v>9999</v>
      </c>
      <c r="P32">
        <f t="shared" si="7"/>
        <v>9999</v>
      </c>
      <c r="Q32">
        <f t="shared" si="8"/>
        <v>19998</v>
      </c>
      <c r="R32">
        <f t="shared" si="13"/>
        <v>2323</v>
      </c>
      <c r="S32">
        <f t="shared" si="14"/>
        <v>23</v>
      </c>
      <c r="T32">
        <f t="shared" si="15"/>
        <v>23032</v>
      </c>
      <c r="U32">
        <f t="shared" si="16"/>
        <v>26</v>
      </c>
      <c r="V32">
        <f t="shared" si="17"/>
        <v>9999</v>
      </c>
      <c r="W32">
        <f t="shared" si="18"/>
        <v>9999</v>
      </c>
      <c r="X32">
        <f t="shared" si="19"/>
        <v>1414</v>
      </c>
      <c r="Y32">
        <f t="shared" si="20"/>
        <v>99</v>
      </c>
      <c r="Z32">
        <f t="shared" si="21"/>
        <v>99032</v>
      </c>
      <c r="AA32">
        <f t="shared" si="22"/>
        <v>99</v>
      </c>
      <c r="AC32" t="str">
        <f t="shared" si="24"/>
        <v/>
      </c>
      <c r="AD32" t="str">
        <f t="shared" si="24"/>
        <v/>
      </c>
      <c r="AE32" t="str">
        <f t="shared" si="24"/>
        <v/>
      </c>
      <c r="AF32" t="str">
        <f t="shared" si="24"/>
        <v/>
      </c>
      <c r="AG32" t="str">
        <f t="shared" si="24"/>
        <v/>
      </c>
    </row>
    <row r="33" spans="1:33" x14ac:dyDescent="0.25">
      <c r="A33">
        <f t="shared" si="10"/>
        <v>99</v>
      </c>
      <c r="B33">
        <f t="shared" si="11"/>
        <v>99</v>
      </c>
      <c r="C33">
        <f t="shared" si="12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6"/>
        <v>9999</v>
      </c>
      <c r="P33">
        <f t="shared" si="7"/>
        <v>9999</v>
      </c>
      <c r="Q33">
        <f t="shared" si="8"/>
        <v>19998</v>
      </c>
      <c r="R33">
        <f t="shared" si="13"/>
        <v>2323</v>
      </c>
      <c r="S33">
        <f t="shared" si="14"/>
        <v>23</v>
      </c>
      <c r="T33">
        <f t="shared" si="15"/>
        <v>23033</v>
      </c>
      <c r="U33">
        <f t="shared" si="16"/>
        <v>27</v>
      </c>
      <c r="V33">
        <f t="shared" si="17"/>
        <v>9999</v>
      </c>
      <c r="W33">
        <f t="shared" si="18"/>
        <v>9999</v>
      </c>
      <c r="X33">
        <f t="shared" si="19"/>
        <v>1414</v>
      </c>
      <c r="Y33">
        <f t="shared" si="20"/>
        <v>99</v>
      </c>
      <c r="Z33">
        <f t="shared" si="21"/>
        <v>99033</v>
      </c>
      <c r="AA33">
        <f t="shared" si="22"/>
        <v>99</v>
      </c>
      <c r="AC33" t="str">
        <f t="shared" si="24"/>
        <v/>
      </c>
      <c r="AD33" t="str">
        <f t="shared" si="24"/>
        <v/>
      </c>
      <c r="AE33" t="str">
        <f t="shared" si="24"/>
        <v/>
      </c>
      <c r="AF33" t="str">
        <f t="shared" si="24"/>
        <v/>
      </c>
      <c r="AG33" t="str">
        <f t="shared" si="24"/>
        <v/>
      </c>
    </row>
    <row r="34" spans="1:33" x14ac:dyDescent="0.25">
      <c r="A34">
        <f t="shared" si="10"/>
        <v>99</v>
      </c>
      <c r="B34">
        <f t="shared" si="11"/>
        <v>99</v>
      </c>
      <c r="C34">
        <f t="shared" si="12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6"/>
        <v>9999</v>
      </c>
      <c r="P34">
        <f t="shared" si="7"/>
        <v>9999</v>
      </c>
      <c r="Q34">
        <f t="shared" si="8"/>
        <v>19998</v>
      </c>
      <c r="R34">
        <f t="shared" si="13"/>
        <v>2323</v>
      </c>
      <c r="S34">
        <f t="shared" si="14"/>
        <v>23</v>
      </c>
      <c r="T34">
        <f t="shared" si="15"/>
        <v>23034</v>
      </c>
      <c r="U34">
        <f t="shared" si="16"/>
        <v>28</v>
      </c>
      <c r="V34">
        <f t="shared" si="17"/>
        <v>9999</v>
      </c>
      <c r="W34">
        <f t="shared" si="18"/>
        <v>9999</v>
      </c>
      <c r="X34">
        <f t="shared" si="19"/>
        <v>1414</v>
      </c>
      <c r="Y34">
        <f t="shared" si="20"/>
        <v>99</v>
      </c>
      <c r="Z34">
        <f t="shared" si="21"/>
        <v>99034</v>
      </c>
      <c r="AA34">
        <f t="shared" si="22"/>
        <v>99</v>
      </c>
      <c r="AC34" t="str">
        <f t="shared" si="24"/>
        <v/>
      </c>
      <c r="AD34" t="str">
        <f t="shared" si="24"/>
        <v/>
      </c>
      <c r="AE34" t="str">
        <f t="shared" si="24"/>
        <v/>
      </c>
      <c r="AF34" t="str">
        <f t="shared" si="24"/>
        <v/>
      </c>
      <c r="AG34" t="str">
        <f t="shared" si="24"/>
        <v/>
      </c>
    </row>
    <row r="35" spans="1:33" x14ac:dyDescent="0.25">
      <c r="A35">
        <f t="shared" si="10"/>
        <v>99</v>
      </c>
      <c r="B35">
        <f t="shared" si="11"/>
        <v>99</v>
      </c>
      <c r="C35">
        <f t="shared" si="12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6"/>
        <v>9999</v>
      </c>
      <c r="P35">
        <f t="shared" si="7"/>
        <v>9999</v>
      </c>
      <c r="Q35">
        <f t="shared" si="8"/>
        <v>19998</v>
      </c>
      <c r="R35">
        <f t="shared" si="13"/>
        <v>2323</v>
      </c>
      <c r="S35">
        <f t="shared" si="14"/>
        <v>23</v>
      </c>
      <c r="T35">
        <f t="shared" si="15"/>
        <v>23035</v>
      </c>
      <c r="U35">
        <f t="shared" si="16"/>
        <v>29</v>
      </c>
      <c r="V35">
        <f t="shared" si="17"/>
        <v>9999</v>
      </c>
      <c r="W35">
        <f t="shared" si="18"/>
        <v>9999</v>
      </c>
      <c r="X35">
        <f t="shared" si="19"/>
        <v>1414</v>
      </c>
      <c r="Y35">
        <f t="shared" si="20"/>
        <v>99</v>
      </c>
      <c r="Z35">
        <f t="shared" si="21"/>
        <v>99035</v>
      </c>
      <c r="AA35">
        <f t="shared" si="22"/>
        <v>99</v>
      </c>
      <c r="AC35" t="str">
        <f t="shared" si="24"/>
        <v/>
      </c>
      <c r="AD35" t="str">
        <f t="shared" si="24"/>
        <v/>
      </c>
      <c r="AE35" t="str">
        <f t="shared" si="24"/>
        <v/>
      </c>
      <c r="AF35" t="str">
        <f t="shared" si="24"/>
        <v/>
      </c>
      <c r="AG35" t="str">
        <f t="shared" si="24"/>
        <v/>
      </c>
    </row>
    <row r="36" spans="1:33" x14ac:dyDescent="0.25">
      <c r="A36">
        <f t="shared" si="10"/>
        <v>99</v>
      </c>
      <c r="B36">
        <f t="shared" si="11"/>
        <v>99</v>
      </c>
      <c r="C36">
        <f t="shared" si="12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6"/>
        <v>9999</v>
      </c>
      <c r="P36">
        <f t="shared" si="7"/>
        <v>9999</v>
      </c>
      <c r="Q36">
        <f t="shared" si="8"/>
        <v>19998</v>
      </c>
      <c r="R36">
        <f t="shared" si="13"/>
        <v>2323</v>
      </c>
      <c r="S36">
        <f t="shared" si="14"/>
        <v>23</v>
      </c>
      <c r="T36">
        <f t="shared" si="15"/>
        <v>23036</v>
      </c>
      <c r="U36">
        <f t="shared" si="16"/>
        <v>30</v>
      </c>
      <c r="V36">
        <f t="shared" si="17"/>
        <v>9999</v>
      </c>
      <c r="W36">
        <f t="shared" si="18"/>
        <v>9999</v>
      </c>
      <c r="X36">
        <f t="shared" si="19"/>
        <v>1414</v>
      </c>
      <c r="Y36">
        <f t="shared" si="20"/>
        <v>99</v>
      </c>
      <c r="Z36">
        <f t="shared" si="21"/>
        <v>99036</v>
      </c>
      <c r="AA36">
        <f t="shared" si="22"/>
        <v>99</v>
      </c>
      <c r="AC36" t="str">
        <f t="shared" si="24"/>
        <v/>
      </c>
      <c r="AD36" t="str">
        <f t="shared" si="24"/>
        <v/>
      </c>
      <c r="AE36" t="str">
        <f t="shared" si="24"/>
        <v/>
      </c>
      <c r="AF36" t="str">
        <f t="shared" si="24"/>
        <v/>
      </c>
      <c r="AG36" t="str">
        <f t="shared" si="24"/>
        <v/>
      </c>
    </row>
    <row r="37" spans="1:33" x14ac:dyDescent="0.25">
      <c r="A37">
        <f t="shared" si="10"/>
        <v>99</v>
      </c>
      <c r="B37">
        <f t="shared" si="11"/>
        <v>99</v>
      </c>
      <c r="C37">
        <f t="shared" si="12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6"/>
        <v>9999</v>
      </c>
      <c r="P37">
        <f t="shared" si="7"/>
        <v>9999</v>
      </c>
      <c r="Q37">
        <f t="shared" si="8"/>
        <v>19998</v>
      </c>
      <c r="R37">
        <f t="shared" si="13"/>
        <v>2323</v>
      </c>
      <c r="S37">
        <f t="shared" si="14"/>
        <v>23</v>
      </c>
      <c r="T37">
        <f t="shared" si="15"/>
        <v>23037</v>
      </c>
      <c r="U37">
        <f t="shared" si="16"/>
        <v>31</v>
      </c>
      <c r="V37">
        <f t="shared" si="17"/>
        <v>9999</v>
      </c>
      <c r="W37">
        <f t="shared" si="18"/>
        <v>9999</v>
      </c>
      <c r="X37">
        <f t="shared" si="19"/>
        <v>1414</v>
      </c>
      <c r="Y37">
        <f t="shared" si="20"/>
        <v>99</v>
      </c>
      <c r="Z37">
        <f t="shared" si="21"/>
        <v>99037</v>
      </c>
      <c r="AA37">
        <f t="shared" si="22"/>
        <v>99</v>
      </c>
      <c r="AC37" t="str">
        <f t="shared" si="24"/>
        <v/>
      </c>
      <c r="AD37" t="str">
        <f t="shared" si="24"/>
        <v/>
      </c>
      <c r="AE37" t="str">
        <f t="shared" si="24"/>
        <v/>
      </c>
      <c r="AF37" t="str">
        <f t="shared" si="24"/>
        <v/>
      </c>
      <c r="AG37" t="str">
        <f t="shared" si="24"/>
        <v/>
      </c>
    </row>
    <row r="38" spans="1:33" x14ac:dyDescent="0.25">
      <c r="A38">
        <f t="shared" si="10"/>
        <v>99</v>
      </c>
      <c r="B38">
        <f t="shared" si="11"/>
        <v>99</v>
      </c>
      <c r="C38">
        <f t="shared" si="12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6"/>
        <v>9999</v>
      </c>
      <c r="P38">
        <f t="shared" si="7"/>
        <v>9999</v>
      </c>
      <c r="Q38">
        <f t="shared" si="8"/>
        <v>19998</v>
      </c>
      <c r="R38">
        <f t="shared" si="13"/>
        <v>2323</v>
      </c>
      <c r="S38">
        <f t="shared" si="14"/>
        <v>23</v>
      </c>
      <c r="T38">
        <f t="shared" si="15"/>
        <v>23038</v>
      </c>
      <c r="U38">
        <f t="shared" si="16"/>
        <v>32</v>
      </c>
      <c r="V38">
        <f t="shared" si="17"/>
        <v>9999</v>
      </c>
      <c r="W38">
        <f t="shared" si="18"/>
        <v>9999</v>
      </c>
      <c r="X38">
        <f t="shared" si="19"/>
        <v>1414</v>
      </c>
      <c r="Y38">
        <f t="shared" si="20"/>
        <v>99</v>
      </c>
      <c r="Z38">
        <f t="shared" si="21"/>
        <v>99038</v>
      </c>
      <c r="AA38">
        <f t="shared" si="22"/>
        <v>99</v>
      </c>
      <c r="AC38" t="str">
        <f t="shared" si="24"/>
        <v/>
      </c>
      <c r="AD38" t="str">
        <f t="shared" si="24"/>
        <v/>
      </c>
      <c r="AE38" t="str">
        <f t="shared" si="24"/>
        <v/>
      </c>
      <c r="AF38" t="str">
        <f t="shared" si="24"/>
        <v/>
      </c>
      <c r="AG38" t="str">
        <f t="shared" si="24"/>
        <v/>
      </c>
    </row>
    <row r="39" spans="1:33" x14ac:dyDescent="0.25">
      <c r="A39">
        <f t="shared" si="10"/>
        <v>99</v>
      </c>
      <c r="B39">
        <f t="shared" si="11"/>
        <v>99</v>
      </c>
      <c r="C39">
        <f t="shared" si="12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6"/>
        <v>9999</v>
      </c>
      <c r="P39">
        <f t="shared" si="7"/>
        <v>9999</v>
      </c>
      <c r="Q39">
        <f t="shared" si="8"/>
        <v>19998</v>
      </c>
      <c r="R39">
        <f t="shared" si="13"/>
        <v>2323</v>
      </c>
      <c r="S39">
        <f t="shared" si="14"/>
        <v>23</v>
      </c>
      <c r="T39">
        <f t="shared" si="15"/>
        <v>23039</v>
      </c>
      <c r="U39">
        <f t="shared" si="16"/>
        <v>33</v>
      </c>
      <c r="V39">
        <f t="shared" si="17"/>
        <v>9999</v>
      </c>
      <c r="W39">
        <f t="shared" si="18"/>
        <v>9999</v>
      </c>
      <c r="X39">
        <f t="shared" si="19"/>
        <v>1414</v>
      </c>
      <c r="Y39">
        <f t="shared" si="20"/>
        <v>99</v>
      </c>
      <c r="Z39">
        <f t="shared" si="21"/>
        <v>99039</v>
      </c>
      <c r="AA39">
        <f t="shared" si="22"/>
        <v>99</v>
      </c>
      <c r="AC39" t="str">
        <f t="shared" si="24"/>
        <v/>
      </c>
      <c r="AD39" t="str">
        <f t="shared" si="24"/>
        <v/>
      </c>
      <c r="AE39" t="str">
        <f t="shared" si="24"/>
        <v/>
      </c>
      <c r="AF39" t="str">
        <f t="shared" si="24"/>
        <v/>
      </c>
      <c r="AG39" t="str">
        <f t="shared" si="24"/>
        <v/>
      </c>
    </row>
    <row r="40" spans="1:33" x14ac:dyDescent="0.25">
      <c r="A40">
        <f t="shared" si="10"/>
        <v>99</v>
      </c>
      <c r="B40">
        <f t="shared" si="11"/>
        <v>99</v>
      </c>
      <c r="C40">
        <f t="shared" si="12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6"/>
        <v>9999</v>
      </c>
      <c r="P40">
        <f t="shared" si="7"/>
        <v>9999</v>
      </c>
      <c r="Q40">
        <f t="shared" si="8"/>
        <v>19998</v>
      </c>
      <c r="R40">
        <f t="shared" si="13"/>
        <v>2323</v>
      </c>
      <c r="S40">
        <f t="shared" si="14"/>
        <v>23</v>
      </c>
      <c r="T40">
        <f t="shared" si="15"/>
        <v>23040</v>
      </c>
      <c r="U40">
        <f t="shared" si="16"/>
        <v>34</v>
      </c>
      <c r="V40">
        <f t="shared" si="17"/>
        <v>9999</v>
      </c>
      <c r="W40">
        <f t="shared" si="18"/>
        <v>9999</v>
      </c>
      <c r="X40">
        <f t="shared" si="19"/>
        <v>1414</v>
      </c>
      <c r="Y40">
        <f t="shared" si="20"/>
        <v>99</v>
      </c>
      <c r="Z40">
        <f t="shared" si="21"/>
        <v>99040</v>
      </c>
      <c r="AA40">
        <f t="shared" si="22"/>
        <v>99</v>
      </c>
      <c r="AC40" t="str">
        <f t="shared" si="24"/>
        <v/>
      </c>
      <c r="AD40" t="str">
        <f t="shared" si="24"/>
        <v/>
      </c>
      <c r="AE40" t="str">
        <f t="shared" si="24"/>
        <v/>
      </c>
      <c r="AF40" t="str">
        <f t="shared" si="24"/>
        <v/>
      </c>
      <c r="AG40" t="str">
        <f t="shared" si="24"/>
        <v/>
      </c>
    </row>
    <row r="41" spans="1:33" x14ac:dyDescent="0.25">
      <c r="A41">
        <f t="shared" si="10"/>
        <v>99</v>
      </c>
      <c r="B41">
        <f t="shared" si="11"/>
        <v>99</v>
      </c>
      <c r="C41">
        <f t="shared" si="12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6"/>
        <v>9999</v>
      </c>
      <c r="P41">
        <f t="shared" si="7"/>
        <v>9999</v>
      </c>
      <c r="Q41">
        <f t="shared" si="8"/>
        <v>19998</v>
      </c>
      <c r="R41">
        <f t="shared" si="13"/>
        <v>2323</v>
      </c>
      <c r="S41">
        <f t="shared" si="14"/>
        <v>23</v>
      </c>
      <c r="T41">
        <f t="shared" si="15"/>
        <v>23041</v>
      </c>
      <c r="U41">
        <f t="shared" si="16"/>
        <v>35</v>
      </c>
      <c r="V41">
        <f t="shared" si="17"/>
        <v>9999</v>
      </c>
      <c r="W41">
        <f t="shared" si="18"/>
        <v>9999</v>
      </c>
      <c r="X41">
        <f t="shared" si="19"/>
        <v>1414</v>
      </c>
      <c r="Y41">
        <f t="shared" si="20"/>
        <v>99</v>
      </c>
      <c r="Z41">
        <f t="shared" si="21"/>
        <v>99041</v>
      </c>
      <c r="AA41">
        <f t="shared" si="22"/>
        <v>99</v>
      </c>
      <c r="AC41" t="str">
        <f t="shared" si="24"/>
        <v/>
      </c>
      <c r="AD41" t="str">
        <f t="shared" si="24"/>
        <v/>
      </c>
      <c r="AE41" t="str">
        <f t="shared" si="24"/>
        <v/>
      </c>
      <c r="AF41" t="str">
        <f t="shared" si="24"/>
        <v/>
      </c>
      <c r="AG41" t="str">
        <f t="shared" si="24"/>
        <v/>
      </c>
    </row>
    <row r="42" spans="1:33" ht="15.75" thickBot="1" x14ac:dyDescent="0.3">
      <c r="A42">
        <f t="shared" si="10"/>
        <v>99</v>
      </c>
      <c r="B42">
        <f t="shared" si="11"/>
        <v>99</v>
      </c>
      <c r="C42">
        <f t="shared" si="12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6"/>
        <v>9999</v>
      </c>
      <c r="P42">
        <f t="shared" si="7"/>
        <v>9999</v>
      </c>
      <c r="Q42">
        <f t="shared" si="8"/>
        <v>19998</v>
      </c>
      <c r="R42">
        <f t="shared" si="13"/>
        <v>2323</v>
      </c>
      <c r="S42">
        <f t="shared" si="14"/>
        <v>23</v>
      </c>
      <c r="T42">
        <f t="shared" si="15"/>
        <v>23042</v>
      </c>
      <c r="U42">
        <f t="shared" si="16"/>
        <v>36</v>
      </c>
      <c r="V42">
        <f t="shared" si="17"/>
        <v>9999</v>
      </c>
      <c r="W42">
        <f t="shared" si="18"/>
        <v>9999</v>
      </c>
      <c r="X42">
        <f t="shared" si="19"/>
        <v>1414</v>
      </c>
      <c r="Y42">
        <f t="shared" si="20"/>
        <v>99</v>
      </c>
      <c r="Z42">
        <f t="shared" si="21"/>
        <v>99042</v>
      </c>
      <c r="AA42">
        <f t="shared" si="22"/>
        <v>99</v>
      </c>
      <c r="AC42" t="str">
        <f t="shared" si="24"/>
        <v/>
      </c>
      <c r="AD42" t="str">
        <f t="shared" si="24"/>
        <v/>
      </c>
      <c r="AE42" t="str">
        <f t="shared" si="24"/>
        <v/>
      </c>
      <c r="AF42" t="str">
        <f t="shared" si="24"/>
        <v/>
      </c>
      <c r="AG42" t="str">
        <f t="shared" si="24"/>
        <v/>
      </c>
    </row>
  </sheetData>
  <mergeCells count="14">
    <mergeCell ref="I5:I6"/>
    <mergeCell ref="J5:J6"/>
    <mergeCell ref="L5:L6"/>
    <mergeCell ref="M5:M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32" t="s">
        <v>51</v>
      </c>
      <c r="E1" s="133"/>
      <c r="F1" s="133"/>
      <c r="G1" s="133"/>
      <c r="H1" s="133"/>
      <c r="I1" s="133"/>
      <c r="J1" s="133"/>
      <c r="K1" s="133"/>
      <c r="L1" s="133"/>
      <c r="M1" s="43"/>
      <c r="AC1" t="str">
        <f>'100_MLADŠÍ'!AC1</f>
        <v>Czech "A"</v>
      </c>
      <c r="AD1" t="str">
        <f>'100_MLADŠÍ'!AD1</f>
        <v>Latvia</v>
      </c>
      <c r="AE1" t="str">
        <f>'100_MLADŠÍ'!AE1</f>
        <v>Slovakia</v>
      </c>
      <c r="AF1" t="str">
        <f>'100_MLADŠÍ'!AF1</f>
        <v>Czech "B"</v>
      </c>
      <c r="AG1" t="str">
        <f>'100_MLADŠÍ'!AG1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5</v>
      </c>
      <c r="AD2">
        <f>IF(AD5=9999,COUNTA($AC$6:$AG$6),_xlfn.RANK.EQ(AD3,$AC$3:$AG$3,1))</f>
        <v>3</v>
      </c>
      <c r="AE2">
        <f>IF(AE5=9999,COUNTA($AC$6:$AG$6),_xlfn.RANK.EQ(AE3,$AC$3:$AG$3,1))</f>
        <v>4</v>
      </c>
      <c r="AF2">
        <f>IF(AF5=9999,COUNTA($AC$6:$AG$6),_xlfn.RANK.EQ(AF3,$AC$3:$AG$3,1))</f>
        <v>2</v>
      </c>
      <c r="AG2">
        <f>IF(AG5=9999,COUNTA($AC$6:$AG$6),_xlfn.RANK.EQ(AG3,$AC$3:$AG$3,1))</f>
        <v>1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4"/>
      <c r="AC3">
        <f t="shared" ref="AC3:AG3" si="0">IF(OR(AC5="",AC5=9999),9999,AC4+AC5)</f>
        <v>46.07</v>
      </c>
      <c r="AD3">
        <f t="shared" si="0"/>
        <v>35.29</v>
      </c>
      <c r="AE3">
        <f t="shared" si="0"/>
        <v>37.57</v>
      </c>
      <c r="AF3">
        <f t="shared" si="0"/>
        <v>33.730000000000004</v>
      </c>
      <c r="AG3">
        <f t="shared" si="0"/>
        <v>33.659999999999997</v>
      </c>
    </row>
    <row r="4" spans="1:33" ht="14.25" customHeight="1" thickBot="1" x14ac:dyDescent="0.3">
      <c r="D4" s="136" t="s">
        <v>14</v>
      </c>
      <c r="E4" s="137"/>
      <c r="F4" s="18" t="s">
        <v>8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20.07</v>
      </c>
      <c r="AD4">
        <f t="shared" si="1"/>
        <v>17.43</v>
      </c>
      <c r="AE4">
        <f t="shared" si="1"/>
        <v>17.91</v>
      </c>
      <c r="AF4">
        <f t="shared" si="1"/>
        <v>16.690000000000001</v>
      </c>
      <c r="AG4">
        <f t="shared" si="1"/>
        <v>16.420000000000002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45"/>
      <c r="L5" s="130" t="s">
        <v>0</v>
      </c>
      <c r="M5" s="130" t="s">
        <v>17</v>
      </c>
      <c r="AC5">
        <f t="shared" ref="AC5:AG5" si="2">IF(ISERROR(SMALL(AC7:AC42,2)),9999,SMALL(AC7:AC42,2))</f>
        <v>26</v>
      </c>
      <c r="AD5">
        <f t="shared" si="2"/>
        <v>17.86</v>
      </c>
      <c r="AE5">
        <f t="shared" si="2"/>
        <v>19.66</v>
      </c>
      <c r="AF5">
        <f t="shared" si="2"/>
        <v>17.04</v>
      </c>
      <c r="AG5">
        <f t="shared" si="2"/>
        <v>17.239999999999998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46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 t="shared" ref="AC6:AG6" si="3">AC1</f>
        <v>Czech "A"</v>
      </c>
      <c r="AD6" t="str">
        <f t="shared" si="3"/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99</v>
      </c>
      <c r="B7">
        <f>Y7</f>
        <v>99</v>
      </c>
      <c r="C7">
        <f>U7</f>
        <v>13</v>
      </c>
      <c r="D7" s="12">
        <f t="shared" ref="D7:D42" si="4">IF(E7="","",S7)</f>
        <v>13</v>
      </c>
      <c r="E7" s="11">
        <v>92</v>
      </c>
      <c r="F7" s="10" t="s">
        <v>138</v>
      </c>
      <c r="G7" s="10" t="s">
        <v>76</v>
      </c>
      <c r="H7" s="9">
        <v>2000</v>
      </c>
      <c r="I7" s="8">
        <v>19.47</v>
      </c>
      <c r="J7" s="8">
        <v>23.63</v>
      </c>
      <c r="K7" s="8"/>
      <c r="L7" s="7">
        <f t="shared" ref="L7:L42" si="5">IF(E7="","",IF(AND(I7="",J7=""),"DNS",IF(OR(J7="",J7="DNS"),I7,IF(I7="NP",J7,IF(J7="NP",I7,MIN(I7:J7))))))</f>
        <v>19.47</v>
      </c>
      <c r="M7" s="15"/>
      <c r="N7">
        <f t="shared" ref="N7:O42" si="6">IF(I7="",9999,IF(I7="DNS",9999,IF(I7="NP",999,I7)))</f>
        <v>19.47</v>
      </c>
      <c r="O7">
        <f t="shared" si="6"/>
        <v>23.63</v>
      </c>
      <c r="P7">
        <f t="shared" ref="P7:P42" si="7">MIN(N7:O7)</f>
        <v>19.47</v>
      </c>
      <c r="Q7">
        <f t="shared" ref="Q7:Q42" si="8">N7+O7</f>
        <v>43.099999999999994</v>
      </c>
      <c r="R7">
        <f>_xlfn.RANK.EQ(P7,$P$7:$P$42,1)*100+_xlfn.RANK.EQ(Q7,$Q$7:$Q$42,1)</f>
        <v>1309</v>
      </c>
      <c r="S7">
        <f>_xlfn.RANK.EQ(R7,$R$7:$R$42,1)</f>
        <v>13</v>
      </c>
      <c r="T7">
        <f>S7*1000+ROW()</f>
        <v>13007</v>
      </c>
      <c r="U7">
        <f>_xlfn.RANK.EQ(T7,$T$7:$T$42,1)</f>
        <v>13</v>
      </c>
      <c r="V7">
        <f>IF(M7="x",P7,9999)</f>
        <v>9999</v>
      </c>
      <c r="W7">
        <f>IF(M7="x",Q7,9999)</f>
        <v>9999</v>
      </c>
      <c r="X7">
        <f>_xlfn.RANK.EQ(V7,$V$7:$V$42,1)*100+_xlfn.RANK.EQ(W7,$W$7:$W$42,1)</f>
        <v>908</v>
      </c>
      <c r="Y7">
        <f>IF(M7="x",_xlfn.RANK.EQ(X7,$X$7:$X$42,1),99)</f>
        <v>99</v>
      </c>
      <c r="Z7">
        <f>Y7*1000+ROW()</f>
        <v>99007</v>
      </c>
      <c r="AA7">
        <f>IF(M7="x",_xlfn.RANK.EQ(Z7,$Z$7:$Z$42,1),99)</f>
        <v>99</v>
      </c>
      <c r="AC7" t="str">
        <f>IF(AC$6=$G7,$P7,"")</f>
        <v/>
      </c>
      <c r="AD7">
        <f t="shared" ref="AD7:AG26" si="9">IF(AD$6=$G7,$P7,"")</f>
        <v>19.47</v>
      </c>
      <c r="AE7" t="str">
        <f t="shared" si="9"/>
        <v/>
      </c>
      <c r="AF7" t="str">
        <f t="shared" si="9"/>
        <v/>
      </c>
      <c r="AG7" t="str">
        <f t="shared" si="9"/>
        <v/>
      </c>
    </row>
    <row r="8" spans="1:33" x14ac:dyDescent="0.25">
      <c r="A8">
        <f t="shared" ref="A8:A42" si="10">AA8</f>
        <v>99</v>
      </c>
      <c r="B8">
        <f t="shared" ref="B8:B42" si="11">Y8</f>
        <v>99</v>
      </c>
      <c r="C8">
        <f t="shared" ref="C8:C42" si="12">U8</f>
        <v>9</v>
      </c>
      <c r="D8" s="6">
        <f t="shared" si="4"/>
        <v>9</v>
      </c>
      <c r="E8" s="5">
        <v>93</v>
      </c>
      <c r="F8" s="4" t="s">
        <v>139</v>
      </c>
      <c r="G8" s="4" t="s">
        <v>75</v>
      </c>
      <c r="H8" s="3">
        <v>2000</v>
      </c>
      <c r="I8" s="2">
        <v>17.91</v>
      </c>
      <c r="J8" s="2">
        <v>32.99</v>
      </c>
      <c r="K8" s="2"/>
      <c r="L8" s="1">
        <f t="shared" si="5"/>
        <v>17.91</v>
      </c>
      <c r="M8" s="15"/>
      <c r="N8">
        <f t="shared" si="6"/>
        <v>17.91</v>
      </c>
      <c r="O8">
        <f t="shared" si="6"/>
        <v>32.99</v>
      </c>
      <c r="P8">
        <f t="shared" si="7"/>
        <v>17.91</v>
      </c>
      <c r="Q8">
        <f t="shared" si="8"/>
        <v>50.900000000000006</v>
      </c>
      <c r="R8">
        <f t="shared" ref="R8:R42" si="13">_xlfn.RANK.EQ(P8,$P$7:$P$42,1)*100+_xlfn.RANK.EQ(Q8,$Q$7:$Q$42,1)</f>
        <v>912</v>
      </c>
      <c r="S8">
        <f t="shared" ref="S8:S42" si="14">_xlfn.RANK.EQ(R8,$R$7:$R$42,1)</f>
        <v>9</v>
      </c>
      <c r="T8">
        <f t="shared" ref="T8:T42" si="15">S8*1000+ROW()</f>
        <v>9008</v>
      </c>
      <c r="U8">
        <f t="shared" ref="U8:U42" si="16">_xlfn.RANK.EQ(T8,$T$7:$T$42,1)</f>
        <v>9</v>
      </c>
      <c r="V8">
        <f t="shared" ref="V8:V42" si="17">IF(M8="x",P8,9999)</f>
        <v>9999</v>
      </c>
      <c r="W8">
        <f t="shared" ref="W8:W42" si="18">IF(M8="x",Q8,9999)</f>
        <v>9999</v>
      </c>
      <c r="X8">
        <f t="shared" ref="X8:X42" si="19">_xlfn.RANK.EQ(V8,$V$7:$V$42,1)*100+_xlfn.RANK.EQ(W8,$W$7:$W$42,1)</f>
        <v>908</v>
      </c>
      <c r="Y8">
        <f t="shared" ref="Y8:Y42" si="20">IF(M8="x",_xlfn.RANK.EQ(X8,$X$7:$X$42,1),99)</f>
        <v>99</v>
      </c>
      <c r="Z8">
        <f t="shared" ref="Z8:Z42" si="21">Y8*1000+ROW()</f>
        <v>99008</v>
      </c>
      <c r="AA8">
        <f t="shared" ref="AA8:AA42" si="22">IF(M8="x",_xlfn.RANK.EQ(Z8,$Z$7:$Z$42,1),99)</f>
        <v>99</v>
      </c>
      <c r="AC8" t="str">
        <f t="shared" ref="AC8:AG27" si="23">IF(AC$6=$G8,$P8,"")</f>
        <v/>
      </c>
      <c r="AD8" t="str">
        <f t="shared" si="9"/>
        <v/>
      </c>
      <c r="AE8">
        <f t="shared" si="9"/>
        <v>17.91</v>
      </c>
      <c r="AF8" t="str">
        <f t="shared" si="9"/>
        <v/>
      </c>
      <c r="AG8" t="str">
        <f t="shared" si="9"/>
        <v/>
      </c>
    </row>
    <row r="9" spans="1:33" x14ac:dyDescent="0.25">
      <c r="A9">
        <f t="shared" si="10"/>
        <v>3</v>
      </c>
      <c r="B9">
        <f t="shared" si="11"/>
        <v>3</v>
      </c>
      <c r="C9">
        <f t="shared" si="12"/>
        <v>4</v>
      </c>
      <c r="D9" s="6">
        <f t="shared" si="4"/>
        <v>4</v>
      </c>
      <c r="E9" s="5">
        <v>94</v>
      </c>
      <c r="F9" s="4" t="s">
        <v>140</v>
      </c>
      <c r="G9" s="4" t="s">
        <v>74</v>
      </c>
      <c r="H9" s="3">
        <v>2000</v>
      </c>
      <c r="I9" s="2">
        <v>17.04</v>
      </c>
      <c r="J9" s="2" t="s">
        <v>78</v>
      </c>
      <c r="K9" s="2"/>
      <c r="L9" s="1">
        <f t="shared" si="5"/>
        <v>17.04</v>
      </c>
      <c r="M9" s="15" t="s">
        <v>18</v>
      </c>
      <c r="N9">
        <f t="shared" si="6"/>
        <v>17.04</v>
      </c>
      <c r="O9">
        <f t="shared" si="6"/>
        <v>999</v>
      </c>
      <c r="P9">
        <f t="shared" si="7"/>
        <v>17.04</v>
      </c>
      <c r="Q9">
        <f t="shared" si="8"/>
        <v>1016.04</v>
      </c>
      <c r="R9">
        <f t="shared" si="13"/>
        <v>414</v>
      </c>
      <c r="S9">
        <f t="shared" si="14"/>
        <v>4</v>
      </c>
      <c r="T9">
        <f t="shared" si="15"/>
        <v>4009</v>
      </c>
      <c r="U9">
        <f t="shared" si="16"/>
        <v>4</v>
      </c>
      <c r="V9">
        <f t="shared" si="17"/>
        <v>17.04</v>
      </c>
      <c r="W9">
        <f t="shared" si="18"/>
        <v>1016.04</v>
      </c>
      <c r="X9">
        <f t="shared" si="19"/>
        <v>307</v>
      </c>
      <c r="Y9">
        <f t="shared" si="20"/>
        <v>3</v>
      </c>
      <c r="Z9">
        <f t="shared" si="21"/>
        <v>3009</v>
      </c>
      <c r="AA9">
        <f t="shared" si="22"/>
        <v>3</v>
      </c>
      <c r="AC9" t="str">
        <f t="shared" si="23"/>
        <v/>
      </c>
      <c r="AD9" t="str">
        <f t="shared" si="9"/>
        <v/>
      </c>
      <c r="AE9" t="str">
        <f t="shared" si="9"/>
        <v/>
      </c>
      <c r="AF9">
        <f t="shared" si="9"/>
        <v>17.04</v>
      </c>
      <c r="AG9" t="str">
        <f t="shared" si="9"/>
        <v/>
      </c>
    </row>
    <row r="10" spans="1:33" x14ac:dyDescent="0.25">
      <c r="A10">
        <f t="shared" si="10"/>
        <v>99</v>
      </c>
      <c r="B10">
        <f t="shared" si="11"/>
        <v>99</v>
      </c>
      <c r="C10">
        <f t="shared" si="12"/>
        <v>1</v>
      </c>
      <c r="D10" s="6">
        <f t="shared" si="4"/>
        <v>1</v>
      </c>
      <c r="E10" s="5">
        <v>95</v>
      </c>
      <c r="F10" s="4" t="s">
        <v>141</v>
      </c>
      <c r="G10" s="4" t="s">
        <v>77</v>
      </c>
      <c r="H10" s="3">
        <v>2000</v>
      </c>
      <c r="I10" s="2">
        <v>16.91</v>
      </c>
      <c r="J10" s="2">
        <v>16.420000000000002</v>
      </c>
      <c r="K10" s="2"/>
      <c r="L10" s="1">
        <f t="shared" si="5"/>
        <v>16.420000000000002</v>
      </c>
      <c r="M10" s="15"/>
      <c r="N10">
        <f t="shared" si="6"/>
        <v>16.91</v>
      </c>
      <c r="O10">
        <f t="shared" si="6"/>
        <v>16.420000000000002</v>
      </c>
      <c r="P10">
        <f t="shared" si="7"/>
        <v>16.420000000000002</v>
      </c>
      <c r="Q10">
        <f t="shared" si="8"/>
        <v>33.33</v>
      </c>
      <c r="R10">
        <f t="shared" si="13"/>
        <v>101</v>
      </c>
      <c r="S10">
        <f t="shared" si="14"/>
        <v>1</v>
      </c>
      <c r="T10">
        <f t="shared" si="15"/>
        <v>1010</v>
      </c>
      <c r="U10">
        <f t="shared" si="16"/>
        <v>1</v>
      </c>
      <c r="V10">
        <f t="shared" si="17"/>
        <v>9999</v>
      </c>
      <c r="W10">
        <f t="shared" si="18"/>
        <v>9999</v>
      </c>
      <c r="X10">
        <f t="shared" si="19"/>
        <v>908</v>
      </c>
      <c r="Y10">
        <f t="shared" si="20"/>
        <v>99</v>
      </c>
      <c r="Z10">
        <f t="shared" si="21"/>
        <v>99010</v>
      </c>
      <c r="AA10">
        <f t="shared" si="22"/>
        <v>99</v>
      </c>
      <c r="AC10" t="str">
        <f t="shared" si="23"/>
        <v/>
      </c>
      <c r="AD10" t="str">
        <f t="shared" si="9"/>
        <v/>
      </c>
      <c r="AE10" t="str">
        <f t="shared" si="9"/>
        <v/>
      </c>
      <c r="AF10" t="str">
        <f t="shared" si="9"/>
        <v/>
      </c>
      <c r="AG10">
        <f t="shared" si="9"/>
        <v>16.420000000000002</v>
      </c>
    </row>
    <row r="11" spans="1:33" x14ac:dyDescent="0.25">
      <c r="A11">
        <f t="shared" si="10"/>
        <v>99</v>
      </c>
      <c r="B11">
        <f t="shared" si="11"/>
        <v>99</v>
      </c>
      <c r="C11">
        <f t="shared" si="12"/>
        <v>12</v>
      </c>
      <c r="D11" s="22">
        <f t="shared" si="4"/>
        <v>12</v>
      </c>
      <c r="E11" s="23">
        <v>97</v>
      </c>
      <c r="F11" s="21" t="s">
        <v>142</v>
      </c>
      <c r="G11" s="21" t="s">
        <v>143</v>
      </c>
      <c r="H11" s="24">
        <v>2001</v>
      </c>
      <c r="I11" s="25">
        <v>19.29</v>
      </c>
      <c r="J11" s="25">
        <v>20.03</v>
      </c>
      <c r="K11" s="25"/>
      <c r="L11" s="26">
        <f t="shared" si="5"/>
        <v>19.29</v>
      </c>
      <c r="M11" s="47"/>
      <c r="N11">
        <f t="shared" si="6"/>
        <v>19.29</v>
      </c>
      <c r="O11">
        <f t="shared" si="6"/>
        <v>20.03</v>
      </c>
      <c r="P11">
        <f t="shared" si="7"/>
        <v>19.29</v>
      </c>
      <c r="Q11">
        <f t="shared" si="8"/>
        <v>39.32</v>
      </c>
      <c r="R11">
        <f t="shared" si="13"/>
        <v>1206</v>
      </c>
      <c r="S11">
        <f t="shared" si="14"/>
        <v>12</v>
      </c>
      <c r="T11">
        <f t="shared" si="15"/>
        <v>12011</v>
      </c>
      <c r="U11">
        <f t="shared" si="16"/>
        <v>12</v>
      </c>
      <c r="V11">
        <f t="shared" si="17"/>
        <v>9999</v>
      </c>
      <c r="W11">
        <f t="shared" si="18"/>
        <v>9999</v>
      </c>
      <c r="X11">
        <f t="shared" si="19"/>
        <v>908</v>
      </c>
      <c r="Y11">
        <f t="shared" si="20"/>
        <v>99</v>
      </c>
      <c r="Z11">
        <f t="shared" si="21"/>
        <v>99011</v>
      </c>
      <c r="AA11">
        <f t="shared" si="22"/>
        <v>99</v>
      </c>
      <c r="AC11" t="str">
        <f t="shared" si="23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 t="str">
        <f t="shared" si="9"/>
        <v/>
      </c>
    </row>
    <row r="12" spans="1:33" x14ac:dyDescent="0.25">
      <c r="A12">
        <f t="shared" si="10"/>
        <v>7</v>
      </c>
      <c r="B12">
        <f t="shared" si="11"/>
        <v>7</v>
      </c>
      <c r="C12">
        <f t="shared" si="12"/>
        <v>15</v>
      </c>
      <c r="D12" s="22">
        <f t="shared" si="4"/>
        <v>15</v>
      </c>
      <c r="E12" s="23">
        <v>98</v>
      </c>
      <c r="F12" s="21" t="s">
        <v>144</v>
      </c>
      <c r="G12" s="21" t="s">
        <v>73</v>
      </c>
      <c r="H12" s="24">
        <v>2001</v>
      </c>
      <c r="I12" s="25">
        <v>30.16</v>
      </c>
      <c r="J12" s="25">
        <v>20.07</v>
      </c>
      <c r="K12" s="25"/>
      <c r="L12" s="26">
        <f t="shared" si="5"/>
        <v>20.07</v>
      </c>
      <c r="M12" s="47" t="s">
        <v>18</v>
      </c>
      <c r="N12">
        <f t="shared" si="6"/>
        <v>30.16</v>
      </c>
      <c r="O12">
        <f t="shared" si="6"/>
        <v>20.07</v>
      </c>
      <c r="P12">
        <f t="shared" si="7"/>
        <v>20.07</v>
      </c>
      <c r="Q12">
        <f t="shared" si="8"/>
        <v>50.230000000000004</v>
      </c>
      <c r="R12">
        <f t="shared" si="13"/>
        <v>1511</v>
      </c>
      <c r="S12">
        <f t="shared" si="14"/>
        <v>15</v>
      </c>
      <c r="T12">
        <f t="shared" si="15"/>
        <v>15012</v>
      </c>
      <c r="U12">
        <f t="shared" si="16"/>
        <v>15</v>
      </c>
      <c r="V12">
        <f t="shared" si="17"/>
        <v>20.07</v>
      </c>
      <c r="W12">
        <f t="shared" si="18"/>
        <v>50.230000000000004</v>
      </c>
      <c r="X12">
        <f t="shared" si="19"/>
        <v>705</v>
      </c>
      <c r="Y12">
        <f t="shared" si="20"/>
        <v>7</v>
      </c>
      <c r="Z12">
        <f t="shared" si="21"/>
        <v>7012</v>
      </c>
      <c r="AA12">
        <f t="shared" si="22"/>
        <v>7</v>
      </c>
      <c r="AC12">
        <f t="shared" si="23"/>
        <v>20.07</v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9"/>
        <v/>
      </c>
    </row>
    <row r="13" spans="1:33" x14ac:dyDescent="0.25">
      <c r="A13">
        <f t="shared" si="10"/>
        <v>99</v>
      </c>
      <c r="B13">
        <f t="shared" si="11"/>
        <v>99</v>
      </c>
      <c r="C13">
        <f t="shared" si="12"/>
        <v>7</v>
      </c>
      <c r="D13" s="22">
        <f t="shared" si="4"/>
        <v>7</v>
      </c>
      <c r="E13" s="23">
        <v>99</v>
      </c>
      <c r="F13" s="21" t="s">
        <v>145</v>
      </c>
      <c r="G13" s="21" t="s">
        <v>76</v>
      </c>
      <c r="H13" s="24">
        <v>2000</v>
      </c>
      <c r="I13" s="25">
        <v>17.43</v>
      </c>
      <c r="J13" s="25">
        <v>19.5</v>
      </c>
      <c r="K13" s="25"/>
      <c r="L13" s="26">
        <f t="shared" si="5"/>
        <v>17.43</v>
      </c>
      <c r="M13" s="47"/>
      <c r="N13">
        <f t="shared" si="6"/>
        <v>17.43</v>
      </c>
      <c r="O13">
        <f t="shared" si="6"/>
        <v>19.5</v>
      </c>
      <c r="P13">
        <f t="shared" si="7"/>
        <v>17.43</v>
      </c>
      <c r="Q13">
        <f t="shared" si="8"/>
        <v>36.93</v>
      </c>
      <c r="R13">
        <f t="shared" si="13"/>
        <v>704</v>
      </c>
      <c r="S13">
        <f t="shared" si="14"/>
        <v>7</v>
      </c>
      <c r="T13">
        <f t="shared" si="15"/>
        <v>7013</v>
      </c>
      <c r="U13">
        <f t="shared" si="16"/>
        <v>7</v>
      </c>
      <c r="V13">
        <f t="shared" si="17"/>
        <v>9999</v>
      </c>
      <c r="W13">
        <f t="shared" si="18"/>
        <v>9999</v>
      </c>
      <c r="X13">
        <f t="shared" si="19"/>
        <v>908</v>
      </c>
      <c r="Y13">
        <f t="shared" si="20"/>
        <v>99</v>
      </c>
      <c r="Z13">
        <f t="shared" si="21"/>
        <v>99013</v>
      </c>
      <c r="AA13">
        <f t="shared" si="22"/>
        <v>99</v>
      </c>
      <c r="AC13" t="str">
        <f t="shared" si="23"/>
        <v/>
      </c>
      <c r="AD13">
        <f t="shared" si="9"/>
        <v>17.43</v>
      </c>
      <c r="AE13" t="str">
        <f t="shared" si="9"/>
        <v/>
      </c>
      <c r="AF13" t="str">
        <f t="shared" si="9"/>
        <v/>
      </c>
      <c r="AG13" t="str">
        <f t="shared" si="9"/>
        <v/>
      </c>
    </row>
    <row r="14" spans="1:33" x14ac:dyDescent="0.25">
      <c r="A14">
        <f t="shared" si="10"/>
        <v>99</v>
      </c>
      <c r="B14">
        <f t="shared" si="11"/>
        <v>99</v>
      </c>
      <c r="C14">
        <f t="shared" si="12"/>
        <v>14</v>
      </c>
      <c r="D14" s="22">
        <f t="shared" si="4"/>
        <v>14</v>
      </c>
      <c r="E14" s="23">
        <v>100</v>
      </c>
      <c r="F14" s="21" t="s">
        <v>146</v>
      </c>
      <c r="G14" s="21" t="s">
        <v>75</v>
      </c>
      <c r="H14" s="24">
        <v>2000</v>
      </c>
      <c r="I14" s="25">
        <v>22.13</v>
      </c>
      <c r="J14" s="25">
        <v>19.66</v>
      </c>
      <c r="K14" s="25"/>
      <c r="L14" s="26">
        <f t="shared" si="5"/>
        <v>19.66</v>
      </c>
      <c r="M14" s="47"/>
      <c r="N14">
        <f t="shared" si="6"/>
        <v>22.13</v>
      </c>
      <c r="O14">
        <f t="shared" si="6"/>
        <v>19.66</v>
      </c>
      <c r="P14">
        <f t="shared" si="7"/>
        <v>19.66</v>
      </c>
      <c r="Q14">
        <f t="shared" si="8"/>
        <v>41.79</v>
      </c>
      <c r="R14">
        <f t="shared" si="13"/>
        <v>1408</v>
      </c>
      <c r="S14">
        <f t="shared" si="14"/>
        <v>14</v>
      </c>
      <c r="T14">
        <f t="shared" si="15"/>
        <v>14014</v>
      </c>
      <c r="U14">
        <f t="shared" si="16"/>
        <v>14</v>
      </c>
      <c r="V14">
        <f t="shared" si="17"/>
        <v>9999</v>
      </c>
      <c r="W14">
        <f t="shared" si="18"/>
        <v>9999</v>
      </c>
      <c r="X14">
        <f t="shared" si="19"/>
        <v>908</v>
      </c>
      <c r="Y14">
        <f t="shared" si="20"/>
        <v>99</v>
      </c>
      <c r="Z14">
        <f t="shared" si="21"/>
        <v>99014</v>
      </c>
      <c r="AA14">
        <f t="shared" si="22"/>
        <v>99</v>
      </c>
      <c r="AC14" t="str">
        <f t="shared" si="23"/>
        <v/>
      </c>
      <c r="AD14" t="str">
        <f t="shared" si="9"/>
        <v/>
      </c>
      <c r="AE14">
        <f t="shared" si="9"/>
        <v>19.66</v>
      </c>
      <c r="AF14" t="str">
        <f t="shared" si="9"/>
        <v/>
      </c>
      <c r="AG14" t="str">
        <f t="shared" si="9"/>
        <v/>
      </c>
    </row>
    <row r="15" spans="1:33" x14ac:dyDescent="0.25">
      <c r="A15">
        <f t="shared" si="10"/>
        <v>1</v>
      </c>
      <c r="B15">
        <f t="shared" si="11"/>
        <v>1</v>
      </c>
      <c r="C15">
        <f t="shared" si="12"/>
        <v>2</v>
      </c>
      <c r="D15" s="6">
        <f t="shared" si="4"/>
        <v>2</v>
      </c>
      <c r="E15" s="5">
        <v>101</v>
      </c>
      <c r="F15" s="4" t="s">
        <v>147</v>
      </c>
      <c r="G15" s="4" t="s">
        <v>74</v>
      </c>
      <c r="H15" s="3">
        <v>2000</v>
      </c>
      <c r="I15" s="2">
        <v>17.149999999999999</v>
      </c>
      <c r="J15" s="2">
        <v>16.690000000000001</v>
      </c>
      <c r="K15" s="2"/>
      <c r="L15" s="1">
        <f t="shared" si="5"/>
        <v>16.690000000000001</v>
      </c>
      <c r="M15" s="15" t="s">
        <v>18</v>
      </c>
      <c r="N15">
        <f t="shared" si="6"/>
        <v>17.149999999999999</v>
      </c>
      <c r="O15">
        <f t="shared" si="6"/>
        <v>16.690000000000001</v>
      </c>
      <c r="P15">
        <f t="shared" si="7"/>
        <v>16.690000000000001</v>
      </c>
      <c r="Q15">
        <f t="shared" si="8"/>
        <v>33.840000000000003</v>
      </c>
      <c r="R15">
        <f t="shared" si="13"/>
        <v>202</v>
      </c>
      <c r="S15">
        <f t="shared" si="14"/>
        <v>2</v>
      </c>
      <c r="T15">
        <f t="shared" si="15"/>
        <v>2015</v>
      </c>
      <c r="U15">
        <f t="shared" si="16"/>
        <v>2</v>
      </c>
      <c r="V15">
        <f t="shared" si="17"/>
        <v>16.690000000000001</v>
      </c>
      <c r="W15">
        <f t="shared" si="18"/>
        <v>33.840000000000003</v>
      </c>
      <c r="X15">
        <f t="shared" si="19"/>
        <v>101</v>
      </c>
      <c r="Y15">
        <f t="shared" si="20"/>
        <v>1</v>
      </c>
      <c r="Z15">
        <f t="shared" si="21"/>
        <v>1015</v>
      </c>
      <c r="AA15">
        <f t="shared" si="22"/>
        <v>1</v>
      </c>
      <c r="AC15" t="str">
        <f t="shared" si="23"/>
        <v/>
      </c>
      <c r="AD15" t="str">
        <f t="shared" si="9"/>
        <v/>
      </c>
      <c r="AE15" t="str">
        <f t="shared" si="9"/>
        <v/>
      </c>
      <c r="AF15">
        <f t="shared" si="9"/>
        <v>16.690000000000001</v>
      </c>
      <c r="AG15" t="str">
        <f t="shared" si="9"/>
        <v/>
      </c>
    </row>
    <row r="16" spans="1:33" x14ac:dyDescent="0.25">
      <c r="A16">
        <f t="shared" si="10"/>
        <v>99</v>
      </c>
      <c r="B16">
        <f t="shared" si="11"/>
        <v>99</v>
      </c>
      <c r="C16">
        <f t="shared" si="12"/>
        <v>17</v>
      </c>
      <c r="D16" s="6">
        <f t="shared" si="4"/>
        <v>17</v>
      </c>
      <c r="E16" s="5">
        <v>102</v>
      </c>
      <c r="F16" s="4" t="s">
        <v>148</v>
      </c>
      <c r="G16" s="4" t="s">
        <v>77</v>
      </c>
      <c r="H16" s="3">
        <v>2000</v>
      </c>
      <c r="I16" s="2" t="s">
        <v>78</v>
      </c>
      <c r="J16" s="2" t="s">
        <v>78</v>
      </c>
      <c r="K16" s="2"/>
      <c r="L16" s="1" t="str">
        <f t="shared" si="5"/>
        <v>NP</v>
      </c>
      <c r="M16" s="15"/>
      <c r="N16">
        <f t="shared" si="6"/>
        <v>999</v>
      </c>
      <c r="O16">
        <f t="shared" si="6"/>
        <v>999</v>
      </c>
      <c r="P16">
        <f t="shared" si="7"/>
        <v>999</v>
      </c>
      <c r="Q16">
        <f t="shared" si="8"/>
        <v>1998</v>
      </c>
      <c r="R16">
        <f t="shared" si="13"/>
        <v>1716</v>
      </c>
      <c r="S16">
        <f t="shared" si="14"/>
        <v>17</v>
      </c>
      <c r="T16">
        <f t="shared" si="15"/>
        <v>17016</v>
      </c>
      <c r="U16">
        <f t="shared" si="16"/>
        <v>17</v>
      </c>
      <c r="V16">
        <f t="shared" si="17"/>
        <v>9999</v>
      </c>
      <c r="W16">
        <f t="shared" si="18"/>
        <v>9999</v>
      </c>
      <c r="X16">
        <f t="shared" si="19"/>
        <v>908</v>
      </c>
      <c r="Y16">
        <f t="shared" si="20"/>
        <v>99</v>
      </c>
      <c r="Z16">
        <f t="shared" si="21"/>
        <v>99016</v>
      </c>
      <c r="AA16">
        <f t="shared" si="22"/>
        <v>99</v>
      </c>
      <c r="AC16" t="str">
        <f t="shared" si="23"/>
        <v/>
      </c>
      <c r="AD16" t="str">
        <f t="shared" si="9"/>
        <v/>
      </c>
      <c r="AE16" t="str">
        <f t="shared" si="9"/>
        <v/>
      </c>
      <c r="AF16" t="str">
        <f t="shared" si="9"/>
        <v/>
      </c>
      <c r="AG16">
        <f t="shared" si="9"/>
        <v>999</v>
      </c>
    </row>
    <row r="17" spans="1:33" x14ac:dyDescent="0.25">
      <c r="A17">
        <f t="shared" si="10"/>
        <v>5</v>
      </c>
      <c r="B17">
        <f t="shared" si="11"/>
        <v>5</v>
      </c>
      <c r="C17">
        <f t="shared" si="12"/>
        <v>10</v>
      </c>
      <c r="D17" s="6">
        <f t="shared" si="4"/>
        <v>10</v>
      </c>
      <c r="E17" s="5">
        <v>103</v>
      </c>
      <c r="F17" s="4" t="s">
        <v>149</v>
      </c>
      <c r="G17" s="4" t="s">
        <v>150</v>
      </c>
      <c r="H17" s="3">
        <v>2001</v>
      </c>
      <c r="I17" s="2">
        <v>18.8</v>
      </c>
      <c r="J17" s="2">
        <v>19.62</v>
      </c>
      <c r="K17" s="2"/>
      <c r="L17" s="1">
        <f t="shared" si="5"/>
        <v>18.8</v>
      </c>
      <c r="M17" s="15" t="s">
        <v>18</v>
      </c>
      <c r="N17">
        <f t="shared" si="6"/>
        <v>18.8</v>
      </c>
      <c r="O17">
        <f t="shared" si="6"/>
        <v>19.62</v>
      </c>
      <c r="P17">
        <f t="shared" si="7"/>
        <v>18.8</v>
      </c>
      <c r="Q17">
        <f t="shared" si="8"/>
        <v>38.42</v>
      </c>
      <c r="R17">
        <f t="shared" si="13"/>
        <v>1005</v>
      </c>
      <c r="S17">
        <f t="shared" si="14"/>
        <v>10</v>
      </c>
      <c r="T17">
        <f t="shared" si="15"/>
        <v>10017</v>
      </c>
      <c r="U17">
        <f t="shared" si="16"/>
        <v>10</v>
      </c>
      <c r="V17">
        <f t="shared" si="17"/>
        <v>18.8</v>
      </c>
      <c r="W17">
        <f t="shared" si="18"/>
        <v>38.42</v>
      </c>
      <c r="X17">
        <f t="shared" si="19"/>
        <v>503</v>
      </c>
      <c r="Y17">
        <f t="shared" si="20"/>
        <v>5</v>
      </c>
      <c r="Z17">
        <f t="shared" si="21"/>
        <v>5017</v>
      </c>
      <c r="AA17">
        <f t="shared" si="22"/>
        <v>5</v>
      </c>
      <c r="AC17" t="str">
        <f t="shared" si="23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</row>
    <row r="18" spans="1:33" x14ac:dyDescent="0.25">
      <c r="A18">
        <f t="shared" si="10"/>
        <v>8</v>
      </c>
      <c r="B18">
        <f t="shared" si="11"/>
        <v>8</v>
      </c>
      <c r="C18">
        <f t="shared" si="12"/>
        <v>16</v>
      </c>
      <c r="D18" s="6">
        <f t="shared" si="4"/>
        <v>16</v>
      </c>
      <c r="E18" s="5">
        <v>105</v>
      </c>
      <c r="F18" s="4" t="s">
        <v>151</v>
      </c>
      <c r="G18" s="4" t="s">
        <v>73</v>
      </c>
      <c r="H18" s="3">
        <v>2000</v>
      </c>
      <c r="I18" s="2">
        <v>26</v>
      </c>
      <c r="J18" s="2" t="s">
        <v>160</v>
      </c>
      <c r="K18" s="2"/>
      <c r="L18" s="1">
        <f t="shared" si="5"/>
        <v>26</v>
      </c>
      <c r="M18" s="15" t="s">
        <v>18</v>
      </c>
      <c r="N18">
        <f t="shared" si="6"/>
        <v>26</v>
      </c>
      <c r="O18">
        <f t="shared" si="6"/>
        <v>9999</v>
      </c>
      <c r="P18">
        <f t="shared" si="7"/>
        <v>26</v>
      </c>
      <c r="Q18">
        <f t="shared" si="8"/>
        <v>10025</v>
      </c>
      <c r="R18">
        <f t="shared" si="13"/>
        <v>1617</v>
      </c>
      <c r="S18">
        <f t="shared" si="14"/>
        <v>16</v>
      </c>
      <c r="T18">
        <f t="shared" si="15"/>
        <v>16018</v>
      </c>
      <c r="U18">
        <f t="shared" si="16"/>
        <v>16</v>
      </c>
      <c r="V18">
        <f t="shared" si="17"/>
        <v>26</v>
      </c>
      <c r="W18">
        <f t="shared" si="18"/>
        <v>10025</v>
      </c>
      <c r="X18">
        <f t="shared" si="19"/>
        <v>836</v>
      </c>
      <c r="Y18">
        <f t="shared" si="20"/>
        <v>8</v>
      </c>
      <c r="Z18">
        <f t="shared" si="21"/>
        <v>8018</v>
      </c>
      <c r="AA18">
        <f t="shared" si="22"/>
        <v>8</v>
      </c>
      <c r="AC18">
        <f t="shared" si="23"/>
        <v>26</v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</row>
    <row r="19" spans="1:33" x14ac:dyDescent="0.25">
      <c r="A19">
        <f t="shared" si="10"/>
        <v>99</v>
      </c>
      <c r="B19">
        <f t="shared" si="11"/>
        <v>99</v>
      </c>
      <c r="C19">
        <f t="shared" si="12"/>
        <v>8</v>
      </c>
      <c r="D19" s="22">
        <f t="shared" si="4"/>
        <v>8</v>
      </c>
      <c r="E19" s="23">
        <v>106</v>
      </c>
      <c r="F19" s="21" t="s">
        <v>152</v>
      </c>
      <c r="G19" s="21" t="s">
        <v>76</v>
      </c>
      <c r="H19" s="24">
        <v>2000</v>
      </c>
      <c r="I19" s="25">
        <v>17.86</v>
      </c>
      <c r="J19" s="25">
        <v>23.14</v>
      </c>
      <c r="K19" s="25"/>
      <c r="L19" s="26">
        <f t="shared" si="5"/>
        <v>17.86</v>
      </c>
      <c r="M19" s="47"/>
      <c r="N19">
        <f t="shared" si="6"/>
        <v>17.86</v>
      </c>
      <c r="O19">
        <f t="shared" si="6"/>
        <v>23.14</v>
      </c>
      <c r="P19">
        <f t="shared" si="7"/>
        <v>17.86</v>
      </c>
      <c r="Q19">
        <f t="shared" si="8"/>
        <v>41</v>
      </c>
      <c r="R19">
        <f t="shared" si="13"/>
        <v>807</v>
      </c>
      <c r="S19">
        <f t="shared" si="14"/>
        <v>8</v>
      </c>
      <c r="T19">
        <f t="shared" si="15"/>
        <v>8019</v>
      </c>
      <c r="U19">
        <f t="shared" si="16"/>
        <v>8</v>
      </c>
      <c r="V19">
        <f t="shared" si="17"/>
        <v>9999</v>
      </c>
      <c r="W19">
        <f t="shared" si="18"/>
        <v>9999</v>
      </c>
      <c r="X19">
        <f t="shared" si="19"/>
        <v>908</v>
      </c>
      <c r="Y19">
        <f t="shared" si="20"/>
        <v>99</v>
      </c>
      <c r="Z19">
        <f t="shared" si="21"/>
        <v>99019</v>
      </c>
      <c r="AA19">
        <f t="shared" si="22"/>
        <v>99</v>
      </c>
      <c r="AC19" t="str">
        <f t="shared" si="23"/>
        <v/>
      </c>
      <c r="AD19">
        <f t="shared" si="9"/>
        <v>17.86</v>
      </c>
      <c r="AE19" t="str">
        <f t="shared" si="9"/>
        <v/>
      </c>
      <c r="AF19" t="str">
        <f t="shared" si="9"/>
        <v/>
      </c>
      <c r="AG19" t="str">
        <f t="shared" si="9"/>
        <v/>
      </c>
    </row>
    <row r="20" spans="1:33" x14ac:dyDescent="0.25">
      <c r="A20">
        <f t="shared" si="10"/>
        <v>4</v>
      </c>
      <c r="B20">
        <f t="shared" si="11"/>
        <v>4</v>
      </c>
      <c r="C20">
        <f t="shared" si="12"/>
        <v>5</v>
      </c>
      <c r="D20" s="22">
        <f t="shared" si="4"/>
        <v>5</v>
      </c>
      <c r="E20" s="23">
        <v>108</v>
      </c>
      <c r="F20" s="21" t="s">
        <v>153</v>
      </c>
      <c r="G20" s="21" t="s">
        <v>74</v>
      </c>
      <c r="H20" s="24">
        <v>2001</v>
      </c>
      <c r="I20" s="25">
        <v>17.329999999999998</v>
      </c>
      <c r="J20" s="25">
        <v>17.170000000000002</v>
      </c>
      <c r="K20" s="25"/>
      <c r="L20" s="26">
        <f t="shared" si="5"/>
        <v>17.170000000000002</v>
      </c>
      <c r="M20" s="47" t="s">
        <v>18</v>
      </c>
      <c r="N20">
        <f t="shared" si="6"/>
        <v>17.329999999999998</v>
      </c>
      <c r="O20">
        <f t="shared" si="6"/>
        <v>17.170000000000002</v>
      </c>
      <c r="P20">
        <f t="shared" si="7"/>
        <v>17.170000000000002</v>
      </c>
      <c r="Q20">
        <f t="shared" si="8"/>
        <v>34.5</v>
      </c>
      <c r="R20">
        <f t="shared" si="13"/>
        <v>503</v>
      </c>
      <c r="S20">
        <f t="shared" si="14"/>
        <v>5</v>
      </c>
      <c r="T20">
        <f t="shared" si="15"/>
        <v>5020</v>
      </c>
      <c r="U20">
        <f t="shared" si="16"/>
        <v>5</v>
      </c>
      <c r="V20">
        <f t="shared" si="17"/>
        <v>17.170000000000002</v>
      </c>
      <c r="W20">
        <f t="shared" si="18"/>
        <v>34.5</v>
      </c>
      <c r="X20">
        <f t="shared" si="19"/>
        <v>402</v>
      </c>
      <c r="Y20">
        <f t="shared" si="20"/>
        <v>4</v>
      </c>
      <c r="Z20">
        <f t="shared" si="21"/>
        <v>4020</v>
      </c>
      <c r="AA20">
        <f t="shared" si="22"/>
        <v>4</v>
      </c>
      <c r="AC20" t="str">
        <f t="shared" si="23"/>
        <v/>
      </c>
      <c r="AD20" t="str">
        <f t="shared" si="9"/>
        <v/>
      </c>
      <c r="AE20" t="str">
        <f t="shared" si="9"/>
        <v/>
      </c>
      <c r="AF20">
        <f t="shared" si="9"/>
        <v>17.170000000000002</v>
      </c>
      <c r="AG20" t="str">
        <f t="shared" si="9"/>
        <v/>
      </c>
    </row>
    <row r="21" spans="1:33" x14ac:dyDescent="0.25">
      <c r="A21">
        <f t="shared" si="10"/>
        <v>99</v>
      </c>
      <c r="B21">
        <f t="shared" si="11"/>
        <v>99</v>
      </c>
      <c r="C21">
        <f t="shared" si="12"/>
        <v>6</v>
      </c>
      <c r="D21" s="22">
        <f t="shared" si="4"/>
        <v>6</v>
      </c>
      <c r="E21" s="23">
        <v>109</v>
      </c>
      <c r="F21" s="21" t="s">
        <v>154</v>
      </c>
      <c r="G21" s="21" t="s">
        <v>77</v>
      </c>
      <c r="H21" s="24">
        <v>2000</v>
      </c>
      <c r="I21" s="25" t="s">
        <v>78</v>
      </c>
      <c r="J21" s="25">
        <v>17.239999999999998</v>
      </c>
      <c r="K21" s="25"/>
      <c r="L21" s="26">
        <f t="shared" si="5"/>
        <v>17.239999999999998</v>
      </c>
      <c r="M21" s="47"/>
      <c r="N21">
        <f t="shared" si="6"/>
        <v>999</v>
      </c>
      <c r="O21">
        <f t="shared" si="6"/>
        <v>17.239999999999998</v>
      </c>
      <c r="P21">
        <f t="shared" si="7"/>
        <v>17.239999999999998</v>
      </c>
      <c r="Q21">
        <f t="shared" si="8"/>
        <v>1016.24</v>
      </c>
      <c r="R21">
        <f t="shared" si="13"/>
        <v>615</v>
      </c>
      <c r="S21">
        <f t="shared" si="14"/>
        <v>6</v>
      </c>
      <c r="T21">
        <f t="shared" si="15"/>
        <v>6021</v>
      </c>
      <c r="U21">
        <f t="shared" si="16"/>
        <v>6</v>
      </c>
      <c r="V21">
        <f t="shared" si="17"/>
        <v>9999</v>
      </c>
      <c r="W21">
        <f t="shared" si="18"/>
        <v>9999</v>
      </c>
      <c r="X21">
        <f t="shared" si="19"/>
        <v>908</v>
      </c>
      <c r="Y21">
        <f t="shared" si="20"/>
        <v>99</v>
      </c>
      <c r="Z21">
        <f t="shared" si="21"/>
        <v>99021</v>
      </c>
      <c r="AA21">
        <f t="shared" si="22"/>
        <v>99</v>
      </c>
      <c r="AC21" t="str">
        <f t="shared" si="23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>
        <f t="shared" si="9"/>
        <v>17.239999999999998</v>
      </c>
    </row>
    <row r="22" spans="1:33" x14ac:dyDescent="0.25">
      <c r="A22">
        <f t="shared" si="10"/>
        <v>2</v>
      </c>
      <c r="B22">
        <f t="shared" si="11"/>
        <v>2</v>
      </c>
      <c r="C22">
        <f t="shared" si="12"/>
        <v>3</v>
      </c>
      <c r="D22" s="22">
        <f t="shared" si="4"/>
        <v>3</v>
      </c>
      <c r="E22" s="23">
        <v>111</v>
      </c>
      <c r="F22" s="21" t="s">
        <v>155</v>
      </c>
      <c r="G22" s="21" t="s">
        <v>156</v>
      </c>
      <c r="H22" s="24">
        <v>2001</v>
      </c>
      <c r="I22" s="25">
        <v>16.78</v>
      </c>
      <c r="J22" s="25" t="s">
        <v>78</v>
      </c>
      <c r="K22" s="25"/>
      <c r="L22" s="26">
        <f t="shared" si="5"/>
        <v>16.78</v>
      </c>
      <c r="M22" s="47" t="s">
        <v>18</v>
      </c>
      <c r="N22">
        <f t="shared" si="6"/>
        <v>16.78</v>
      </c>
      <c r="O22">
        <f t="shared" si="6"/>
        <v>999</v>
      </c>
      <c r="P22">
        <f t="shared" si="7"/>
        <v>16.78</v>
      </c>
      <c r="Q22">
        <f t="shared" si="8"/>
        <v>1015.78</v>
      </c>
      <c r="R22">
        <f t="shared" si="13"/>
        <v>313</v>
      </c>
      <c r="S22">
        <f t="shared" si="14"/>
        <v>3</v>
      </c>
      <c r="T22">
        <f t="shared" si="15"/>
        <v>3022</v>
      </c>
      <c r="U22">
        <f t="shared" si="16"/>
        <v>3</v>
      </c>
      <c r="V22">
        <f t="shared" si="17"/>
        <v>16.78</v>
      </c>
      <c r="W22">
        <f t="shared" si="18"/>
        <v>1015.78</v>
      </c>
      <c r="X22">
        <f t="shared" si="19"/>
        <v>206</v>
      </c>
      <c r="Y22">
        <f t="shared" si="20"/>
        <v>2</v>
      </c>
      <c r="Z22">
        <f t="shared" si="21"/>
        <v>2022</v>
      </c>
      <c r="AA22">
        <f t="shared" si="22"/>
        <v>2</v>
      </c>
      <c r="AC22" t="str">
        <f t="shared" si="23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</row>
    <row r="23" spans="1:33" x14ac:dyDescent="0.25">
      <c r="A23">
        <f t="shared" si="10"/>
        <v>6</v>
      </c>
      <c r="B23">
        <f t="shared" si="11"/>
        <v>6</v>
      </c>
      <c r="C23">
        <f t="shared" si="12"/>
        <v>11</v>
      </c>
      <c r="D23" s="6">
        <f t="shared" si="4"/>
        <v>11</v>
      </c>
      <c r="E23" s="5">
        <v>112</v>
      </c>
      <c r="F23" s="4" t="s">
        <v>157</v>
      </c>
      <c r="G23" s="4" t="s">
        <v>130</v>
      </c>
      <c r="H23" s="3">
        <v>2001</v>
      </c>
      <c r="I23" s="2">
        <v>19.28</v>
      </c>
      <c r="J23" s="2">
        <v>28.39</v>
      </c>
      <c r="K23" s="2"/>
      <c r="L23" s="1">
        <f t="shared" si="5"/>
        <v>19.28</v>
      </c>
      <c r="M23" s="15" t="s">
        <v>18</v>
      </c>
      <c r="N23">
        <f t="shared" si="6"/>
        <v>19.28</v>
      </c>
      <c r="O23">
        <f t="shared" si="6"/>
        <v>28.39</v>
      </c>
      <c r="P23">
        <f t="shared" si="7"/>
        <v>19.28</v>
      </c>
      <c r="Q23">
        <f t="shared" si="8"/>
        <v>47.67</v>
      </c>
      <c r="R23">
        <f t="shared" si="13"/>
        <v>1110</v>
      </c>
      <c r="S23">
        <f t="shared" si="14"/>
        <v>11</v>
      </c>
      <c r="T23">
        <f t="shared" si="15"/>
        <v>11023</v>
      </c>
      <c r="U23">
        <f t="shared" si="16"/>
        <v>11</v>
      </c>
      <c r="V23">
        <f t="shared" si="17"/>
        <v>19.28</v>
      </c>
      <c r="W23">
        <f t="shared" si="18"/>
        <v>47.67</v>
      </c>
      <c r="X23">
        <f t="shared" si="19"/>
        <v>604</v>
      </c>
      <c r="Y23">
        <f t="shared" si="20"/>
        <v>6</v>
      </c>
      <c r="Z23">
        <f t="shared" si="21"/>
        <v>6023</v>
      </c>
      <c r="AA23">
        <f t="shared" si="22"/>
        <v>6</v>
      </c>
      <c r="AC23" t="str">
        <f t="shared" si="23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</row>
    <row r="24" spans="1:33" x14ac:dyDescent="0.25">
      <c r="A24">
        <f t="shared" si="10"/>
        <v>99</v>
      </c>
      <c r="B24">
        <f t="shared" si="11"/>
        <v>99</v>
      </c>
      <c r="C24">
        <f t="shared" si="12"/>
        <v>18</v>
      </c>
      <c r="D24" s="6" t="str">
        <f t="shared" si="4"/>
        <v/>
      </c>
      <c r="E24" s="5"/>
      <c r="F24" s="4"/>
      <c r="G24" s="4"/>
      <c r="H24" s="3"/>
      <c r="I24" s="2"/>
      <c r="J24" s="2"/>
      <c r="K24" s="2"/>
      <c r="L24" s="1" t="str">
        <f t="shared" si="5"/>
        <v/>
      </c>
      <c r="M24" s="15"/>
      <c r="N24">
        <f t="shared" si="6"/>
        <v>9999</v>
      </c>
      <c r="O24">
        <f t="shared" si="6"/>
        <v>9999</v>
      </c>
      <c r="P24">
        <f t="shared" si="7"/>
        <v>9999</v>
      </c>
      <c r="Q24">
        <f t="shared" si="8"/>
        <v>19998</v>
      </c>
      <c r="R24">
        <f t="shared" si="13"/>
        <v>1818</v>
      </c>
      <c r="S24">
        <f t="shared" si="14"/>
        <v>18</v>
      </c>
      <c r="T24">
        <f t="shared" si="15"/>
        <v>18024</v>
      </c>
      <c r="U24">
        <f t="shared" si="16"/>
        <v>18</v>
      </c>
      <c r="V24">
        <f t="shared" si="17"/>
        <v>9999</v>
      </c>
      <c r="W24">
        <f t="shared" si="18"/>
        <v>9999</v>
      </c>
      <c r="X24">
        <f t="shared" si="19"/>
        <v>908</v>
      </c>
      <c r="Y24">
        <f t="shared" si="20"/>
        <v>99</v>
      </c>
      <c r="Z24">
        <f t="shared" si="21"/>
        <v>99024</v>
      </c>
      <c r="AA24">
        <f t="shared" si="22"/>
        <v>99</v>
      </c>
      <c r="AC24" t="str">
        <f t="shared" si="23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</row>
    <row r="25" spans="1:33" x14ac:dyDescent="0.25">
      <c r="A25">
        <f t="shared" si="10"/>
        <v>99</v>
      </c>
      <c r="B25">
        <f t="shared" si="11"/>
        <v>99</v>
      </c>
      <c r="C25">
        <f t="shared" si="12"/>
        <v>19</v>
      </c>
      <c r="D25" s="6" t="str">
        <f t="shared" si="4"/>
        <v/>
      </c>
      <c r="E25" s="5"/>
      <c r="F25" s="4"/>
      <c r="G25" s="4"/>
      <c r="H25" s="3"/>
      <c r="I25" s="2"/>
      <c r="J25" s="2"/>
      <c r="K25" s="2"/>
      <c r="L25" s="1" t="str">
        <f t="shared" si="5"/>
        <v/>
      </c>
      <c r="M25" s="15"/>
      <c r="N25">
        <f t="shared" si="6"/>
        <v>9999</v>
      </c>
      <c r="O25">
        <f t="shared" si="6"/>
        <v>9999</v>
      </c>
      <c r="P25">
        <f t="shared" si="7"/>
        <v>9999</v>
      </c>
      <c r="Q25">
        <f t="shared" si="8"/>
        <v>19998</v>
      </c>
      <c r="R25">
        <f t="shared" si="13"/>
        <v>1818</v>
      </c>
      <c r="S25">
        <f t="shared" si="14"/>
        <v>18</v>
      </c>
      <c r="T25">
        <f t="shared" si="15"/>
        <v>18025</v>
      </c>
      <c r="U25">
        <f t="shared" si="16"/>
        <v>19</v>
      </c>
      <c r="V25">
        <f t="shared" si="17"/>
        <v>9999</v>
      </c>
      <c r="W25">
        <f t="shared" si="18"/>
        <v>9999</v>
      </c>
      <c r="X25">
        <f t="shared" si="19"/>
        <v>908</v>
      </c>
      <c r="Y25">
        <f t="shared" si="20"/>
        <v>99</v>
      </c>
      <c r="Z25">
        <f t="shared" si="21"/>
        <v>99025</v>
      </c>
      <c r="AA25">
        <f t="shared" si="22"/>
        <v>99</v>
      </c>
      <c r="AC25" t="str">
        <f t="shared" si="23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</row>
    <row r="26" spans="1:33" x14ac:dyDescent="0.25">
      <c r="A26">
        <f t="shared" si="10"/>
        <v>99</v>
      </c>
      <c r="B26">
        <f t="shared" si="11"/>
        <v>99</v>
      </c>
      <c r="C26">
        <f t="shared" si="12"/>
        <v>20</v>
      </c>
      <c r="D26" s="6" t="str">
        <f t="shared" si="4"/>
        <v/>
      </c>
      <c r="E26" s="5"/>
      <c r="F26" s="4"/>
      <c r="G26" s="4"/>
      <c r="H26" s="3"/>
      <c r="I26" s="2"/>
      <c r="J26" s="2"/>
      <c r="K26" s="2"/>
      <c r="L26" s="1" t="str">
        <f t="shared" si="5"/>
        <v/>
      </c>
      <c r="M26" s="15"/>
      <c r="N26">
        <f t="shared" si="6"/>
        <v>9999</v>
      </c>
      <c r="O26">
        <f t="shared" si="6"/>
        <v>9999</v>
      </c>
      <c r="P26">
        <f t="shared" si="7"/>
        <v>9999</v>
      </c>
      <c r="Q26">
        <f t="shared" si="8"/>
        <v>19998</v>
      </c>
      <c r="R26">
        <f t="shared" si="13"/>
        <v>1818</v>
      </c>
      <c r="S26">
        <f t="shared" si="14"/>
        <v>18</v>
      </c>
      <c r="T26">
        <f t="shared" si="15"/>
        <v>18026</v>
      </c>
      <c r="U26">
        <f t="shared" si="16"/>
        <v>20</v>
      </c>
      <c r="V26">
        <f t="shared" si="17"/>
        <v>9999</v>
      </c>
      <c r="W26">
        <f t="shared" si="18"/>
        <v>9999</v>
      </c>
      <c r="X26">
        <f t="shared" si="19"/>
        <v>908</v>
      </c>
      <c r="Y26">
        <f t="shared" si="20"/>
        <v>99</v>
      </c>
      <c r="Z26">
        <f t="shared" si="21"/>
        <v>99026</v>
      </c>
      <c r="AA26">
        <f t="shared" si="22"/>
        <v>99</v>
      </c>
      <c r="AC26" t="str">
        <f t="shared" si="23"/>
        <v/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</row>
    <row r="27" spans="1:33" x14ac:dyDescent="0.25">
      <c r="A27">
        <f t="shared" si="10"/>
        <v>99</v>
      </c>
      <c r="B27">
        <f t="shared" si="11"/>
        <v>99</v>
      </c>
      <c r="C27">
        <f t="shared" si="12"/>
        <v>21</v>
      </c>
      <c r="D27" s="22" t="str">
        <f t="shared" si="4"/>
        <v/>
      </c>
      <c r="E27" s="23"/>
      <c r="F27" s="21"/>
      <c r="G27" s="21"/>
      <c r="H27" s="24"/>
      <c r="I27" s="25"/>
      <c r="J27" s="25"/>
      <c r="K27" s="25"/>
      <c r="L27" s="26" t="str">
        <f t="shared" si="5"/>
        <v/>
      </c>
      <c r="M27" s="47"/>
      <c r="N27">
        <f t="shared" si="6"/>
        <v>9999</v>
      </c>
      <c r="O27">
        <f t="shared" si="6"/>
        <v>9999</v>
      </c>
      <c r="P27">
        <f t="shared" si="7"/>
        <v>9999</v>
      </c>
      <c r="Q27">
        <f t="shared" si="8"/>
        <v>19998</v>
      </c>
      <c r="R27">
        <f t="shared" si="13"/>
        <v>1818</v>
      </c>
      <c r="S27">
        <f t="shared" si="14"/>
        <v>18</v>
      </c>
      <c r="T27">
        <f t="shared" si="15"/>
        <v>18027</v>
      </c>
      <c r="U27">
        <f t="shared" si="16"/>
        <v>21</v>
      </c>
      <c r="V27">
        <f t="shared" si="17"/>
        <v>9999</v>
      </c>
      <c r="W27">
        <f t="shared" si="18"/>
        <v>9999</v>
      </c>
      <c r="X27">
        <f t="shared" si="19"/>
        <v>908</v>
      </c>
      <c r="Y27">
        <f t="shared" si="20"/>
        <v>99</v>
      </c>
      <c r="Z27">
        <f t="shared" si="21"/>
        <v>99027</v>
      </c>
      <c r="AA27">
        <f t="shared" si="22"/>
        <v>99</v>
      </c>
      <c r="AC27" t="str">
        <f t="shared" si="23"/>
        <v/>
      </c>
      <c r="AD27" t="str">
        <f t="shared" si="23"/>
        <v/>
      </c>
      <c r="AE27" t="str">
        <f t="shared" si="23"/>
        <v/>
      </c>
      <c r="AF27" t="str">
        <f t="shared" si="23"/>
        <v/>
      </c>
      <c r="AG27" t="str">
        <f t="shared" si="23"/>
        <v/>
      </c>
    </row>
    <row r="28" spans="1:33" x14ac:dyDescent="0.25">
      <c r="A28">
        <f t="shared" si="10"/>
        <v>99</v>
      </c>
      <c r="B28">
        <f t="shared" si="11"/>
        <v>99</v>
      </c>
      <c r="C28">
        <f t="shared" si="12"/>
        <v>22</v>
      </c>
      <c r="D28" s="22" t="str">
        <f t="shared" si="4"/>
        <v/>
      </c>
      <c r="E28" s="23"/>
      <c r="F28" s="21"/>
      <c r="G28" s="21"/>
      <c r="H28" s="24"/>
      <c r="I28" s="25"/>
      <c r="J28" s="25"/>
      <c r="K28" s="25"/>
      <c r="L28" s="26" t="str">
        <f t="shared" si="5"/>
        <v/>
      </c>
      <c r="M28" s="47"/>
      <c r="N28">
        <f t="shared" si="6"/>
        <v>9999</v>
      </c>
      <c r="O28">
        <f t="shared" si="6"/>
        <v>9999</v>
      </c>
      <c r="P28">
        <f t="shared" si="7"/>
        <v>9999</v>
      </c>
      <c r="Q28">
        <f t="shared" si="8"/>
        <v>19998</v>
      </c>
      <c r="R28">
        <f t="shared" si="13"/>
        <v>1818</v>
      </c>
      <c r="S28">
        <f t="shared" si="14"/>
        <v>18</v>
      </c>
      <c r="T28">
        <f t="shared" si="15"/>
        <v>18028</v>
      </c>
      <c r="U28">
        <f t="shared" si="16"/>
        <v>22</v>
      </c>
      <c r="V28">
        <f t="shared" si="17"/>
        <v>9999</v>
      </c>
      <c r="W28">
        <f t="shared" si="18"/>
        <v>9999</v>
      </c>
      <c r="X28">
        <f t="shared" si="19"/>
        <v>908</v>
      </c>
      <c r="Y28">
        <f t="shared" si="20"/>
        <v>99</v>
      </c>
      <c r="Z28">
        <f t="shared" si="21"/>
        <v>99028</v>
      </c>
      <c r="AA28">
        <f t="shared" si="22"/>
        <v>99</v>
      </c>
      <c r="AC28" t="str">
        <f t="shared" ref="AC28:AG42" si="24">IF(AC$6=$G28,$P28,"")</f>
        <v/>
      </c>
      <c r="AD28" t="str">
        <f t="shared" si="24"/>
        <v/>
      </c>
      <c r="AE28" t="str">
        <f t="shared" si="24"/>
        <v/>
      </c>
      <c r="AF28" t="str">
        <f t="shared" si="24"/>
        <v/>
      </c>
      <c r="AG28" t="str">
        <f t="shared" si="24"/>
        <v/>
      </c>
    </row>
    <row r="29" spans="1:33" x14ac:dyDescent="0.25">
      <c r="A29">
        <f t="shared" si="10"/>
        <v>99</v>
      </c>
      <c r="B29">
        <f t="shared" si="11"/>
        <v>99</v>
      </c>
      <c r="C29">
        <f t="shared" si="12"/>
        <v>23</v>
      </c>
      <c r="D29" s="22" t="str">
        <f t="shared" si="4"/>
        <v/>
      </c>
      <c r="E29" s="23"/>
      <c r="F29" s="21"/>
      <c r="G29" s="21"/>
      <c r="H29" s="24"/>
      <c r="I29" s="25"/>
      <c r="J29" s="25"/>
      <c r="K29" s="25"/>
      <c r="L29" s="26" t="str">
        <f t="shared" si="5"/>
        <v/>
      </c>
      <c r="M29" s="47"/>
      <c r="N29">
        <f t="shared" si="6"/>
        <v>9999</v>
      </c>
      <c r="O29">
        <f t="shared" si="6"/>
        <v>9999</v>
      </c>
      <c r="P29">
        <f t="shared" si="7"/>
        <v>9999</v>
      </c>
      <c r="Q29">
        <f t="shared" si="8"/>
        <v>19998</v>
      </c>
      <c r="R29">
        <f t="shared" si="13"/>
        <v>1818</v>
      </c>
      <c r="S29">
        <f t="shared" si="14"/>
        <v>18</v>
      </c>
      <c r="T29">
        <f t="shared" si="15"/>
        <v>18029</v>
      </c>
      <c r="U29">
        <f t="shared" si="16"/>
        <v>23</v>
      </c>
      <c r="V29">
        <f t="shared" si="17"/>
        <v>9999</v>
      </c>
      <c r="W29">
        <f t="shared" si="18"/>
        <v>9999</v>
      </c>
      <c r="X29">
        <f t="shared" si="19"/>
        <v>908</v>
      </c>
      <c r="Y29">
        <f t="shared" si="20"/>
        <v>99</v>
      </c>
      <c r="Z29">
        <f t="shared" si="21"/>
        <v>99029</v>
      </c>
      <c r="AA29">
        <f t="shared" si="22"/>
        <v>99</v>
      </c>
      <c r="AC29" t="str">
        <f t="shared" si="24"/>
        <v/>
      </c>
      <c r="AD29" t="str">
        <f t="shared" si="24"/>
        <v/>
      </c>
      <c r="AE29" t="str">
        <f t="shared" si="24"/>
        <v/>
      </c>
      <c r="AF29" t="str">
        <f t="shared" si="24"/>
        <v/>
      </c>
      <c r="AG29" t="str">
        <f t="shared" si="24"/>
        <v/>
      </c>
    </row>
    <row r="30" spans="1:33" x14ac:dyDescent="0.25">
      <c r="A30">
        <f t="shared" si="10"/>
        <v>99</v>
      </c>
      <c r="B30">
        <f t="shared" si="11"/>
        <v>99</v>
      </c>
      <c r="C30">
        <f t="shared" si="12"/>
        <v>24</v>
      </c>
      <c r="D30" s="22" t="str">
        <f t="shared" si="4"/>
        <v/>
      </c>
      <c r="E30" s="23"/>
      <c r="F30" s="21"/>
      <c r="G30" s="21"/>
      <c r="H30" s="24"/>
      <c r="I30" s="25"/>
      <c r="J30" s="25"/>
      <c r="K30" s="25"/>
      <c r="L30" s="26" t="str">
        <f t="shared" si="5"/>
        <v/>
      </c>
      <c r="M30" s="47"/>
      <c r="N30">
        <f t="shared" si="6"/>
        <v>9999</v>
      </c>
      <c r="O30">
        <f t="shared" si="6"/>
        <v>9999</v>
      </c>
      <c r="P30">
        <f t="shared" si="7"/>
        <v>9999</v>
      </c>
      <c r="Q30">
        <f t="shared" si="8"/>
        <v>19998</v>
      </c>
      <c r="R30">
        <f t="shared" si="13"/>
        <v>1818</v>
      </c>
      <c r="S30">
        <f t="shared" si="14"/>
        <v>18</v>
      </c>
      <c r="T30">
        <f t="shared" si="15"/>
        <v>18030</v>
      </c>
      <c r="U30">
        <f t="shared" si="16"/>
        <v>24</v>
      </c>
      <c r="V30">
        <f t="shared" si="17"/>
        <v>9999</v>
      </c>
      <c r="W30">
        <f t="shared" si="18"/>
        <v>9999</v>
      </c>
      <c r="X30">
        <f t="shared" si="19"/>
        <v>908</v>
      </c>
      <c r="Y30">
        <f t="shared" si="20"/>
        <v>99</v>
      </c>
      <c r="Z30">
        <f t="shared" si="21"/>
        <v>99030</v>
      </c>
      <c r="AA30">
        <f t="shared" si="22"/>
        <v>99</v>
      </c>
      <c r="AC30" t="str">
        <f t="shared" si="24"/>
        <v/>
      </c>
      <c r="AD30" t="str">
        <f t="shared" si="24"/>
        <v/>
      </c>
      <c r="AE30" t="str">
        <f t="shared" si="24"/>
        <v/>
      </c>
      <c r="AF30" t="str">
        <f t="shared" si="24"/>
        <v/>
      </c>
      <c r="AG30" t="str">
        <f t="shared" si="24"/>
        <v/>
      </c>
    </row>
    <row r="31" spans="1:33" x14ac:dyDescent="0.25">
      <c r="A31">
        <f t="shared" si="10"/>
        <v>99</v>
      </c>
      <c r="B31">
        <f t="shared" si="11"/>
        <v>99</v>
      </c>
      <c r="C31">
        <f t="shared" si="12"/>
        <v>25</v>
      </c>
      <c r="D31" s="6" t="str">
        <f t="shared" si="4"/>
        <v/>
      </c>
      <c r="E31" s="5"/>
      <c r="F31" s="4"/>
      <c r="G31" s="4"/>
      <c r="H31" s="3"/>
      <c r="I31" s="2"/>
      <c r="J31" s="2"/>
      <c r="K31" s="2"/>
      <c r="L31" s="1" t="str">
        <f t="shared" si="5"/>
        <v/>
      </c>
      <c r="M31" s="15"/>
      <c r="N31">
        <f t="shared" si="6"/>
        <v>9999</v>
      </c>
      <c r="O31">
        <f t="shared" si="6"/>
        <v>9999</v>
      </c>
      <c r="P31">
        <f t="shared" si="7"/>
        <v>9999</v>
      </c>
      <c r="Q31">
        <f t="shared" si="8"/>
        <v>19998</v>
      </c>
      <c r="R31">
        <f t="shared" si="13"/>
        <v>1818</v>
      </c>
      <c r="S31">
        <f t="shared" si="14"/>
        <v>18</v>
      </c>
      <c r="T31">
        <f t="shared" si="15"/>
        <v>18031</v>
      </c>
      <c r="U31">
        <f t="shared" si="16"/>
        <v>25</v>
      </c>
      <c r="V31">
        <f t="shared" si="17"/>
        <v>9999</v>
      </c>
      <c r="W31">
        <f t="shared" si="18"/>
        <v>9999</v>
      </c>
      <c r="X31">
        <f t="shared" si="19"/>
        <v>908</v>
      </c>
      <c r="Y31">
        <f t="shared" si="20"/>
        <v>99</v>
      </c>
      <c r="Z31">
        <f t="shared" si="21"/>
        <v>99031</v>
      </c>
      <c r="AA31">
        <f t="shared" si="22"/>
        <v>99</v>
      </c>
      <c r="AC31" t="str">
        <f t="shared" si="24"/>
        <v/>
      </c>
      <c r="AD31" t="str">
        <f t="shared" si="24"/>
        <v/>
      </c>
      <c r="AE31" t="str">
        <f t="shared" si="24"/>
        <v/>
      </c>
      <c r="AF31" t="str">
        <f t="shared" si="24"/>
        <v/>
      </c>
      <c r="AG31" t="str">
        <f t="shared" si="24"/>
        <v/>
      </c>
    </row>
    <row r="32" spans="1:33" x14ac:dyDescent="0.25">
      <c r="A32">
        <f t="shared" si="10"/>
        <v>99</v>
      </c>
      <c r="B32">
        <f t="shared" si="11"/>
        <v>99</v>
      </c>
      <c r="C32">
        <f t="shared" si="12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6"/>
        <v>9999</v>
      </c>
      <c r="P32">
        <f t="shared" si="7"/>
        <v>9999</v>
      </c>
      <c r="Q32">
        <f t="shared" si="8"/>
        <v>19998</v>
      </c>
      <c r="R32">
        <f t="shared" si="13"/>
        <v>1818</v>
      </c>
      <c r="S32">
        <f t="shared" si="14"/>
        <v>18</v>
      </c>
      <c r="T32">
        <f t="shared" si="15"/>
        <v>18032</v>
      </c>
      <c r="U32">
        <f t="shared" si="16"/>
        <v>26</v>
      </c>
      <c r="V32">
        <f t="shared" si="17"/>
        <v>9999</v>
      </c>
      <c r="W32">
        <f t="shared" si="18"/>
        <v>9999</v>
      </c>
      <c r="X32">
        <f t="shared" si="19"/>
        <v>908</v>
      </c>
      <c r="Y32">
        <f t="shared" si="20"/>
        <v>99</v>
      </c>
      <c r="Z32">
        <f t="shared" si="21"/>
        <v>99032</v>
      </c>
      <c r="AA32">
        <f t="shared" si="22"/>
        <v>99</v>
      </c>
      <c r="AC32" t="str">
        <f t="shared" si="24"/>
        <v/>
      </c>
      <c r="AD32" t="str">
        <f t="shared" si="24"/>
        <v/>
      </c>
      <c r="AE32" t="str">
        <f t="shared" si="24"/>
        <v/>
      </c>
      <c r="AF32" t="str">
        <f t="shared" si="24"/>
        <v/>
      </c>
      <c r="AG32" t="str">
        <f t="shared" si="24"/>
        <v/>
      </c>
    </row>
    <row r="33" spans="1:33" x14ac:dyDescent="0.25">
      <c r="A33">
        <f t="shared" si="10"/>
        <v>99</v>
      </c>
      <c r="B33">
        <f t="shared" si="11"/>
        <v>99</v>
      </c>
      <c r="C33">
        <f t="shared" si="12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6"/>
        <v>9999</v>
      </c>
      <c r="P33">
        <f t="shared" si="7"/>
        <v>9999</v>
      </c>
      <c r="Q33">
        <f t="shared" si="8"/>
        <v>19998</v>
      </c>
      <c r="R33">
        <f t="shared" si="13"/>
        <v>1818</v>
      </c>
      <c r="S33">
        <f t="shared" si="14"/>
        <v>18</v>
      </c>
      <c r="T33">
        <f t="shared" si="15"/>
        <v>18033</v>
      </c>
      <c r="U33">
        <f t="shared" si="16"/>
        <v>27</v>
      </c>
      <c r="V33">
        <f t="shared" si="17"/>
        <v>9999</v>
      </c>
      <c r="W33">
        <f t="shared" si="18"/>
        <v>9999</v>
      </c>
      <c r="X33">
        <f t="shared" si="19"/>
        <v>908</v>
      </c>
      <c r="Y33">
        <f t="shared" si="20"/>
        <v>99</v>
      </c>
      <c r="Z33">
        <f t="shared" si="21"/>
        <v>99033</v>
      </c>
      <c r="AA33">
        <f t="shared" si="22"/>
        <v>99</v>
      </c>
      <c r="AC33" t="str">
        <f t="shared" si="24"/>
        <v/>
      </c>
      <c r="AD33" t="str">
        <f t="shared" si="24"/>
        <v/>
      </c>
      <c r="AE33" t="str">
        <f t="shared" si="24"/>
        <v/>
      </c>
      <c r="AF33" t="str">
        <f t="shared" si="24"/>
        <v/>
      </c>
      <c r="AG33" t="str">
        <f t="shared" si="24"/>
        <v/>
      </c>
    </row>
    <row r="34" spans="1:33" x14ac:dyDescent="0.25">
      <c r="A34">
        <f t="shared" si="10"/>
        <v>99</v>
      </c>
      <c r="B34">
        <f t="shared" si="11"/>
        <v>99</v>
      </c>
      <c r="C34">
        <f t="shared" si="12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6"/>
        <v>9999</v>
      </c>
      <c r="P34">
        <f t="shared" si="7"/>
        <v>9999</v>
      </c>
      <c r="Q34">
        <f t="shared" si="8"/>
        <v>19998</v>
      </c>
      <c r="R34">
        <f t="shared" si="13"/>
        <v>1818</v>
      </c>
      <c r="S34">
        <f t="shared" si="14"/>
        <v>18</v>
      </c>
      <c r="T34">
        <f t="shared" si="15"/>
        <v>18034</v>
      </c>
      <c r="U34">
        <f t="shared" si="16"/>
        <v>28</v>
      </c>
      <c r="V34">
        <f t="shared" si="17"/>
        <v>9999</v>
      </c>
      <c r="W34">
        <f t="shared" si="18"/>
        <v>9999</v>
      </c>
      <c r="X34">
        <f t="shared" si="19"/>
        <v>908</v>
      </c>
      <c r="Y34">
        <f t="shared" si="20"/>
        <v>99</v>
      </c>
      <c r="Z34">
        <f t="shared" si="21"/>
        <v>99034</v>
      </c>
      <c r="AA34">
        <f t="shared" si="22"/>
        <v>99</v>
      </c>
      <c r="AC34" t="str">
        <f t="shared" si="24"/>
        <v/>
      </c>
      <c r="AD34" t="str">
        <f t="shared" si="24"/>
        <v/>
      </c>
      <c r="AE34" t="str">
        <f t="shared" si="24"/>
        <v/>
      </c>
      <c r="AF34" t="str">
        <f t="shared" si="24"/>
        <v/>
      </c>
      <c r="AG34" t="str">
        <f t="shared" si="24"/>
        <v/>
      </c>
    </row>
    <row r="35" spans="1:33" x14ac:dyDescent="0.25">
      <c r="A35">
        <f t="shared" si="10"/>
        <v>99</v>
      </c>
      <c r="B35">
        <f t="shared" si="11"/>
        <v>99</v>
      </c>
      <c r="C35">
        <f t="shared" si="12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6"/>
        <v>9999</v>
      </c>
      <c r="P35">
        <f t="shared" si="7"/>
        <v>9999</v>
      </c>
      <c r="Q35">
        <f t="shared" si="8"/>
        <v>19998</v>
      </c>
      <c r="R35">
        <f t="shared" si="13"/>
        <v>1818</v>
      </c>
      <c r="S35">
        <f t="shared" si="14"/>
        <v>18</v>
      </c>
      <c r="T35">
        <f t="shared" si="15"/>
        <v>18035</v>
      </c>
      <c r="U35">
        <f t="shared" si="16"/>
        <v>29</v>
      </c>
      <c r="V35">
        <f t="shared" si="17"/>
        <v>9999</v>
      </c>
      <c r="W35">
        <f t="shared" si="18"/>
        <v>9999</v>
      </c>
      <c r="X35">
        <f t="shared" si="19"/>
        <v>908</v>
      </c>
      <c r="Y35">
        <f t="shared" si="20"/>
        <v>99</v>
      </c>
      <c r="Z35">
        <f t="shared" si="21"/>
        <v>99035</v>
      </c>
      <c r="AA35">
        <f t="shared" si="22"/>
        <v>99</v>
      </c>
      <c r="AC35" t="str">
        <f t="shared" si="24"/>
        <v/>
      </c>
      <c r="AD35" t="str">
        <f t="shared" si="24"/>
        <v/>
      </c>
      <c r="AE35" t="str">
        <f t="shared" si="24"/>
        <v/>
      </c>
      <c r="AF35" t="str">
        <f t="shared" si="24"/>
        <v/>
      </c>
      <c r="AG35" t="str">
        <f t="shared" si="24"/>
        <v/>
      </c>
    </row>
    <row r="36" spans="1:33" x14ac:dyDescent="0.25">
      <c r="A36">
        <f t="shared" si="10"/>
        <v>99</v>
      </c>
      <c r="B36">
        <f t="shared" si="11"/>
        <v>99</v>
      </c>
      <c r="C36">
        <f t="shared" si="12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6"/>
        <v>9999</v>
      </c>
      <c r="P36">
        <f t="shared" si="7"/>
        <v>9999</v>
      </c>
      <c r="Q36">
        <f t="shared" si="8"/>
        <v>19998</v>
      </c>
      <c r="R36">
        <f t="shared" si="13"/>
        <v>1818</v>
      </c>
      <c r="S36">
        <f t="shared" si="14"/>
        <v>18</v>
      </c>
      <c r="T36">
        <f t="shared" si="15"/>
        <v>18036</v>
      </c>
      <c r="U36">
        <f t="shared" si="16"/>
        <v>30</v>
      </c>
      <c r="V36">
        <f t="shared" si="17"/>
        <v>9999</v>
      </c>
      <c r="W36">
        <f t="shared" si="18"/>
        <v>9999</v>
      </c>
      <c r="X36">
        <f t="shared" si="19"/>
        <v>908</v>
      </c>
      <c r="Y36">
        <f t="shared" si="20"/>
        <v>99</v>
      </c>
      <c r="Z36">
        <f t="shared" si="21"/>
        <v>99036</v>
      </c>
      <c r="AA36">
        <f t="shared" si="22"/>
        <v>99</v>
      </c>
      <c r="AC36" t="str">
        <f t="shared" si="24"/>
        <v/>
      </c>
      <c r="AD36" t="str">
        <f t="shared" si="24"/>
        <v/>
      </c>
      <c r="AE36" t="str">
        <f t="shared" si="24"/>
        <v/>
      </c>
      <c r="AF36" t="str">
        <f t="shared" si="24"/>
        <v/>
      </c>
      <c r="AG36" t="str">
        <f t="shared" si="24"/>
        <v/>
      </c>
    </row>
    <row r="37" spans="1:33" x14ac:dyDescent="0.25">
      <c r="A37">
        <f t="shared" si="10"/>
        <v>99</v>
      </c>
      <c r="B37">
        <f t="shared" si="11"/>
        <v>99</v>
      </c>
      <c r="C37">
        <f t="shared" si="12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6"/>
        <v>9999</v>
      </c>
      <c r="P37">
        <f t="shared" si="7"/>
        <v>9999</v>
      </c>
      <c r="Q37">
        <f t="shared" si="8"/>
        <v>19998</v>
      </c>
      <c r="R37">
        <f t="shared" si="13"/>
        <v>1818</v>
      </c>
      <c r="S37">
        <f t="shared" si="14"/>
        <v>18</v>
      </c>
      <c r="T37">
        <f t="shared" si="15"/>
        <v>18037</v>
      </c>
      <c r="U37">
        <f t="shared" si="16"/>
        <v>31</v>
      </c>
      <c r="V37">
        <f t="shared" si="17"/>
        <v>9999</v>
      </c>
      <c r="W37">
        <f t="shared" si="18"/>
        <v>9999</v>
      </c>
      <c r="X37">
        <f t="shared" si="19"/>
        <v>908</v>
      </c>
      <c r="Y37">
        <f t="shared" si="20"/>
        <v>99</v>
      </c>
      <c r="Z37">
        <f t="shared" si="21"/>
        <v>99037</v>
      </c>
      <c r="AA37">
        <f t="shared" si="22"/>
        <v>99</v>
      </c>
      <c r="AC37" t="str">
        <f t="shared" si="24"/>
        <v/>
      </c>
      <c r="AD37" t="str">
        <f t="shared" si="24"/>
        <v/>
      </c>
      <c r="AE37" t="str">
        <f t="shared" si="24"/>
        <v/>
      </c>
      <c r="AF37" t="str">
        <f t="shared" si="24"/>
        <v/>
      </c>
      <c r="AG37" t="str">
        <f t="shared" si="24"/>
        <v/>
      </c>
    </row>
    <row r="38" spans="1:33" x14ac:dyDescent="0.25">
      <c r="A38">
        <f t="shared" si="10"/>
        <v>99</v>
      </c>
      <c r="B38">
        <f t="shared" si="11"/>
        <v>99</v>
      </c>
      <c r="C38">
        <f t="shared" si="12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6"/>
        <v>9999</v>
      </c>
      <c r="P38">
        <f t="shared" si="7"/>
        <v>9999</v>
      </c>
      <c r="Q38">
        <f t="shared" si="8"/>
        <v>19998</v>
      </c>
      <c r="R38">
        <f t="shared" si="13"/>
        <v>1818</v>
      </c>
      <c r="S38">
        <f t="shared" si="14"/>
        <v>18</v>
      </c>
      <c r="T38">
        <f t="shared" si="15"/>
        <v>18038</v>
      </c>
      <c r="U38">
        <f t="shared" si="16"/>
        <v>32</v>
      </c>
      <c r="V38">
        <f t="shared" si="17"/>
        <v>9999</v>
      </c>
      <c r="W38">
        <f t="shared" si="18"/>
        <v>9999</v>
      </c>
      <c r="X38">
        <f t="shared" si="19"/>
        <v>908</v>
      </c>
      <c r="Y38">
        <f t="shared" si="20"/>
        <v>99</v>
      </c>
      <c r="Z38">
        <f t="shared" si="21"/>
        <v>99038</v>
      </c>
      <c r="AA38">
        <f t="shared" si="22"/>
        <v>99</v>
      </c>
      <c r="AC38" t="str">
        <f t="shared" si="24"/>
        <v/>
      </c>
      <c r="AD38" t="str">
        <f t="shared" si="24"/>
        <v/>
      </c>
      <c r="AE38" t="str">
        <f t="shared" si="24"/>
        <v/>
      </c>
      <c r="AF38" t="str">
        <f t="shared" si="24"/>
        <v/>
      </c>
      <c r="AG38" t="str">
        <f t="shared" si="24"/>
        <v/>
      </c>
    </row>
    <row r="39" spans="1:33" x14ac:dyDescent="0.25">
      <c r="A39">
        <f t="shared" si="10"/>
        <v>99</v>
      </c>
      <c r="B39">
        <f t="shared" si="11"/>
        <v>99</v>
      </c>
      <c r="C39">
        <f t="shared" si="12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6"/>
        <v>9999</v>
      </c>
      <c r="P39">
        <f t="shared" si="7"/>
        <v>9999</v>
      </c>
      <c r="Q39">
        <f t="shared" si="8"/>
        <v>19998</v>
      </c>
      <c r="R39">
        <f t="shared" si="13"/>
        <v>1818</v>
      </c>
      <c r="S39">
        <f t="shared" si="14"/>
        <v>18</v>
      </c>
      <c r="T39">
        <f t="shared" si="15"/>
        <v>18039</v>
      </c>
      <c r="U39">
        <f t="shared" si="16"/>
        <v>33</v>
      </c>
      <c r="V39">
        <f t="shared" si="17"/>
        <v>9999</v>
      </c>
      <c r="W39">
        <f t="shared" si="18"/>
        <v>9999</v>
      </c>
      <c r="X39">
        <f t="shared" si="19"/>
        <v>908</v>
      </c>
      <c r="Y39">
        <f t="shared" si="20"/>
        <v>99</v>
      </c>
      <c r="Z39">
        <f t="shared" si="21"/>
        <v>99039</v>
      </c>
      <c r="AA39">
        <f t="shared" si="22"/>
        <v>99</v>
      </c>
      <c r="AC39" t="str">
        <f t="shared" si="24"/>
        <v/>
      </c>
      <c r="AD39" t="str">
        <f t="shared" si="24"/>
        <v/>
      </c>
      <c r="AE39" t="str">
        <f t="shared" si="24"/>
        <v/>
      </c>
      <c r="AF39" t="str">
        <f t="shared" si="24"/>
        <v/>
      </c>
      <c r="AG39" t="str">
        <f t="shared" si="24"/>
        <v/>
      </c>
    </row>
    <row r="40" spans="1:33" x14ac:dyDescent="0.25">
      <c r="A40">
        <f t="shared" si="10"/>
        <v>99</v>
      </c>
      <c r="B40">
        <f t="shared" si="11"/>
        <v>99</v>
      </c>
      <c r="C40">
        <f t="shared" si="12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6"/>
        <v>9999</v>
      </c>
      <c r="P40">
        <f t="shared" si="7"/>
        <v>9999</v>
      </c>
      <c r="Q40">
        <f t="shared" si="8"/>
        <v>19998</v>
      </c>
      <c r="R40">
        <f t="shared" si="13"/>
        <v>1818</v>
      </c>
      <c r="S40">
        <f t="shared" si="14"/>
        <v>18</v>
      </c>
      <c r="T40">
        <f t="shared" si="15"/>
        <v>18040</v>
      </c>
      <c r="U40">
        <f t="shared" si="16"/>
        <v>34</v>
      </c>
      <c r="V40">
        <f t="shared" si="17"/>
        <v>9999</v>
      </c>
      <c r="W40">
        <f t="shared" si="18"/>
        <v>9999</v>
      </c>
      <c r="X40">
        <f t="shared" si="19"/>
        <v>908</v>
      </c>
      <c r="Y40">
        <f t="shared" si="20"/>
        <v>99</v>
      </c>
      <c r="Z40">
        <f t="shared" si="21"/>
        <v>99040</v>
      </c>
      <c r="AA40">
        <f t="shared" si="22"/>
        <v>99</v>
      </c>
      <c r="AC40" t="str">
        <f t="shared" si="24"/>
        <v/>
      </c>
      <c r="AD40" t="str">
        <f t="shared" si="24"/>
        <v/>
      </c>
      <c r="AE40" t="str">
        <f t="shared" si="24"/>
        <v/>
      </c>
      <c r="AF40" t="str">
        <f t="shared" si="24"/>
        <v/>
      </c>
      <c r="AG40" t="str">
        <f t="shared" si="24"/>
        <v/>
      </c>
    </row>
    <row r="41" spans="1:33" x14ac:dyDescent="0.25">
      <c r="A41">
        <f t="shared" si="10"/>
        <v>99</v>
      </c>
      <c r="B41">
        <f t="shared" si="11"/>
        <v>99</v>
      </c>
      <c r="C41">
        <f t="shared" si="12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6"/>
        <v>9999</v>
      </c>
      <c r="P41">
        <f t="shared" si="7"/>
        <v>9999</v>
      </c>
      <c r="Q41">
        <f t="shared" si="8"/>
        <v>19998</v>
      </c>
      <c r="R41">
        <f t="shared" si="13"/>
        <v>1818</v>
      </c>
      <c r="S41">
        <f t="shared" si="14"/>
        <v>18</v>
      </c>
      <c r="T41">
        <f t="shared" si="15"/>
        <v>18041</v>
      </c>
      <c r="U41">
        <f t="shared" si="16"/>
        <v>35</v>
      </c>
      <c r="V41">
        <f t="shared" si="17"/>
        <v>9999</v>
      </c>
      <c r="W41">
        <f t="shared" si="18"/>
        <v>9999</v>
      </c>
      <c r="X41">
        <f t="shared" si="19"/>
        <v>908</v>
      </c>
      <c r="Y41">
        <f t="shared" si="20"/>
        <v>99</v>
      </c>
      <c r="Z41">
        <f t="shared" si="21"/>
        <v>99041</v>
      </c>
      <c r="AA41">
        <f t="shared" si="22"/>
        <v>99</v>
      </c>
      <c r="AC41" t="str">
        <f t="shared" si="24"/>
        <v/>
      </c>
      <c r="AD41" t="str">
        <f t="shared" si="24"/>
        <v/>
      </c>
      <c r="AE41" t="str">
        <f t="shared" si="24"/>
        <v/>
      </c>
      <c r="AF41" t="str">
        <f t="shared" si="24"/>
        <v/>
      </c>
      <c r="AG41" t="str">
        <f t="shared" si="24"/>
        <v/>
      </c>
    </row>
    <row r="42" spans="1:33" ht="15.75" thickBot="1" x14ac:dyDescent="0.3">
      <c r="A42">
        <f t="shared" si="10"/>
        <v>99</v>
      </c>
      <c r="B42">
        <f t="shared" si="11"/>
        <v>99</v>
      </c>
      <c r="C42">
        <f t="shared" si="12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6"/>
        <v>9999</v>
      </c>
      <c r="P42">
        <f t="shared" si="7"/>
        <v>9999</v>
      </c>
      <c r="Q42">
        <f t="shared" si="8"/>
        <v>19998</v>
      </c>
      <c r="R42">
        <f t="shared" si="13"/>
        <v>1818</v>
      </c>
      <c r="S42">
        <f t="shared" si="14"/>
        <v>18</v>
      </c>
      <c r="T42">
        <f t="shared" si="15"/>
        <v>18042</v>
      </c>
      <c r="U42">
        <f t="shared" si="16"/>
        <v>36</v>
      </c>
      <c r="V42">
        <f t="shared" si="17"/>
        <v>9999</v>
      </c>
      <c r="W42">
        <f t="shared" si="18"/>
        <v>9999</v>
      </c>
      <c r="X42">
        <f t="shared" si="19"/>
        <v>908</v>
      </c>
      <c r="Y42">
        <f t="shared" si="20"/>
        <v>99</v>
      </c>
      <c r="Z42">
        <f t="shared" si="21"/>
        <v>99042</v>
      </c>
      <c r="AA42">
        <f t="shared" si="22"/>
        <v>99</v>
      </c>
      <c r="AC42" t="str">
        <f t="shared" si="24"/>
        <v/>
      </c>
      <c r="AD42" t="str">
        <f t="shared" si="24"/>
        <v/>
      </c>
      <c r="AE42" t="str">
        <f t="shared" si="24"/>
        <v/>
      </c>
      <c r="AF42" t="str">
        <f t="shared" si="24"/>
        <v/>
      </c>
      <c r="AG42" t="str">
        <f t="shared" si="24"/>
        <v/>
      </c>
    </row>
  </sheetData>
  <mergeCells count="14">
    <mergeCell ref="I5:I6"/>
    <mergeCell ref="J5:J6"/>
    <mergeCell ref="L5:L6"/>
    <mergeCell ref="M5:M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abSelected="1" workbookViewId="0">
      <selection sqref="A1:G1"/>
    </sheetView>
  </sheetViews>
  <sheetFormatPr defaultRowHeight="15" x14ac:dyDescent="0.25"/>
  <cols>
    <col min="1" max="1" width="7" bestFit="1" customWidth="1"/>
    <col min="2" max="2" width="10.5703125" bestFit="1" customWidth="1"/>
    <col min="3" max="3" width="21.140625" customWidth="1"/>
    <col min="4" max="4" width="18.42578125" bestFit="1" customWidth="1"/>
    <col min="6" max="6" width="2.140625" customWidth="1"/>
  </cols>
  <sheetData>
    <row r="1" spans="1:7" ht="91.5" customHeight="1" x14ac:dyDescent="0.25">
      <c r="A1" s="132" t="s">
        <v>159</v>
      </c>
      <c r="B1" s="133"/>
      <c r="C1" s="133"/>
      <c r="D1" s="133"/>
      <c r="E1" s="133"/>
      <c r="F1" s="133"/>
      <c r="G1" s="133"/>
    </row>
    <row r="2" spans="1:7" ht="80.25" customHeight="1" x14ac:dyDescent="0.25">
      <c r="A2" s="20"/>
      <c r="B2" s="20"/>
      <c r="C2" s="134" t="s">
        <v>16</v>
      </c>
      <c r="D2" s="134"/>
      <c r="E2" s="134"/>
      <c r="F2" s="19"/>
      <c r="G2" s="15"/>
    </row>
    <row r="3" spans="1:7" ht="18.75" thickBot="1" x14ac:dyDescent="0.3">
      <c r="A3" s="135"/>
      <c r="B3" s="135"/>
      <c r="C3" s="135"/>
      <c r="D3" s="135"/>
      <c r="E3" s="135"/>
      <c r="F3" s="135"/>
      <c r="G3" s="135"/>
    </row>
    <row r="4" spans="1:7" ht="27" thickBot="1" x14ac:dyDescent="0.3">
      <c r="A4" s="136" t="s">
        <v>14</v>
      </c>
      <c r="B4" s="137"/>
      <c r="C4" s="18" t="s">
        <v>11</v>
      </c>
      <c r="D4" s="16"/>
      <c r="E4" s="17"/>
      <c r="F4" s="16"/>
      <c r="G4" s="15"/>
    </row>
    <row r="5" spans="1:7" ht="25.5" customHeight="1" x14ac:dyDescent="0.25">
      <c r="A5" s="138" t="s">
        <v>7</v>
      </c>
      <c r="B5" s="140" t="s">
        <v>6</v>
      </c>
      <c r="C5" s="142" t="s">
        <v>5</v>
      </c>
      <c r="D5" s="138" t="s">
        <v>4</v>
      </c>
      <c r="E5" s="144" t="s">
        <v>3</v>
      </c>
      <c r="F5" s="128"/>
      <c r="G5" s="130" t="s">
        <v>0</v>
      </c>
    </row>
    <row r="6" spans="1:7" ht="25.5" customHeight="1" thickBot="1" x14ac:dyDescent="0.3">
      <c r="A6" s="139"/>
      <c r="B6" s="141"/>
      <c r="C6" s="143"/>
      <c r="D6" s="139"/>
      <c r="E6" s="145"/>
      <c r="F6" s="129"/>
      <c r="G6" s="131"/>
    </row>
    <row r="7" spans="1:7" x14ac:dyDescent="0.25">
      <c r="A7" s="12">
        <v>1</v>
      </c>
      <c r="B7" s="11">
        <v>22</v>
      </c>
      <c r="C7" s="10" t="s">
        <v>92</v>
      </c>
      <c r="D7" s="10" t="s">
        <v>77</v>
      </c>
      <c r="E7" s="9">
        <v>2004</v>
      </c>
      <c r="F7" s="8"/>
      <c r="G7" s="7">
        <v>17.66</v>
      </c>
    </row>
    <row r="8" spans="1:7" x14ac:dyDescent="0.25">
      <c r="A8" s="6">
        <v>2</v>
      </c>
      <c r="B8" s="5">
        <v>11</v>
      </c>
      <c r="C8" s="4" t="s">
        <v>79</v>
      </c>
      <c r="D8" s="4" t="s">
        <v>73</v>
      </c>
      <c r="E8" s="3">
        <v>2004</v>
      </c>
      <c r="F8" s="2"/>
      <c r="G8" s="1">
        <v>19.239999999999998</v>
      </c>
    </row>
    <row r="9" spans="1:7" x14ac:dyDescent="0.25">
      <c r="A9" s="6">
        <v>3</v>
      </c>
      <c r="B9" s="5">
        <v>12</v>
      </c>
      <c r="C9" s="4" t="s">
        <v>80</v>
      </c>
      <c r="D9" s="4" t="s">
        <v>76</v>
      </c>
      <c r="E9" s="3">
        <v>2004</v>
      </c>
      <c r="F9" s="2"/>
      <c r="G9" s="1">
        <v>20.21</v>
      </c>
    </row>
    <row r="10" spans="1:7" ht="15.75" thickBot="1" x14ac:dyDescent="0.3">
      <c r="A10" s="33">
        <v>4</v>
      </c>
      <c r="B10" s="34">
        <v>13</v>
      </c>
      <c r="C10" s="35" t="s">
        <v>81</v>
      </c>
      <c r="D10" s="35" t="s">
        <v>75</v>
      </c>
      <c r="E10" s="36">
        <v>2004</v>
      </c>
      <c r="F10" s="37"/>
      <c r="G10" s="38" t="s">
        <v>78</v>
      </c>
    </row>
    <row r="11" spans="1:7" ht="15.75" thickBot="1" x14ac:dyDescent="0.3"/>
    <row r="12" spans="1:7" ht="27" thickBot="1" x14ac:dyDescent="0.3">
      <c r="A12" s="136" t="s">
        <v>14</v>
      </c>
      <c r="B12" s="137"/>
      <c r="C12" s="18" t="s">
        <v>13</v>
      </c>
      <c r="D12" s="16"/>
      <c r="E12" s="17"/>
      <c r="F12" s="16"/>
      <c r="G12" s="15"/>
    </row>
    <row r="13" spans="1:7" ht="21.75" customHeight="1" x14ac:dyDescent="0.25">
      <c r="A13" s="138" t="s">
        <v>7</v>
      </c>
      <c r="B13" s="140" t="s">
        <v>6</v>
      </c>
      <c r="C13" s="142" t="s">
        <v>5</v>
      </c>
      <c r="D13" s="138" t="s">
        <v>4</v>
      </c>
      <c r="E13" s="144" t="s">
        <v>3</v>
      </c>
      <c r="F13" s="128"/>
      <c r="G13" s="130" t="s">
        <v>0</v>
      </c>
    </row>
    <row r="14" spans="1:7" ht="21.75" customHeight="1" thickBot="1" x14ac:dyDescent="0.3">
      <c r="A14" s="139"/>
      <c r="B14" s="141"/>
      <c r="C14" s="143"/>
      <c r="D14" s="139"/>
      <c r="E14" s="145"/>
      <c r="F14" s="129"/>
      <c r="G14" s="131"/>
    </row>
    <row r="15" spans="1:7" x14ac:dyDescent="0.25">
      <c r="A15" s="12">
        <v>1</v>
      </c>
      <c r="B15" s="11">
        <v>59</v>
      </c>
      <c r="C15" s="10" t="s">
        <v>131</v>
      </c>
      <c r="D15" s="10" t="s">
        <v>73</v>
      </c>
      <c r="E15" s="9">
        <v>2002</v>
      </c>
      <c r="F15" s="8"/>
      <c r="G15" s="7">
        <v>16.739999999999998</v>
      </c>
    </row>
    <row r="16" spans="1:7" x14ac:dyDescent="0.25">
      <c r="A16" s="6">
        <v>2</v>
      </c>
      <c r="B16" s="5">
        <v>45</v>
      </c>
      <c r="C16" s="4" t="s">
        <v>109</v>
      </c>
      <c r="D16" s="4" t="s">
        <v>77</v>
      </c>
      <c r="E16" s="3">
        <v>2002</v>
      </c>
      <c r="F16" s="2"/>
      <c r="G16" s="1">
        <v>19.73</v>
      </c>
    </row>
    <row r="17" spans="1:7" x14ac:dyDescent="0.25">
      <c r="A17" s="6">
        <v>3</v>
      </c>
      <c r="B17" s="5">
        <v>53</v>
      </c>
      <c r="C17" s="4" t="s">
        <v>121</v>
      </c>
      <c r="D17" s="4" t="s">
        <v>74</v>
      </c>
      <c r="E17" s="3">
        <v>2002</v>
      </c>
      <c r="F17" s="2"/>
      <c r="G17" s="1">
        <v>21.67</v>
      </c>
    </row>
    <row r="18" spans="1:7" ht="15.75" thickBot="1" x14ac:dyDescent="0.3">
      <c r="A18" s="33">
        <v>4</v>
      </c>
      <c r="B18" s="34">
        <v>54</v>
      </c>
      <c r="C18" s="35" t="s">
        <v>122</v>
      </c>
      <c r="D18" s="35" t="s">
        <v>77</v>
      </c>
      <c r="E18" s="36">
        <v>2003</v>
      </c>
      <c r="F18" s="37"/>
      <c r="G18" s="38" t="s">
        <v>78</v>
      </c>
    </row>
    <row r="19" spans="1:7" ht="15.75" thickBot="1" x14ac:dyDescent="0.3"/>
    <row r="20" spans="1:7" ht="27" thickBot="1" x14ac:dyDescent="0.3">
      <c r="A20" s="136" t="s">
        <v>14</v>
      </c>
      <c r="B20" s="137"/>
      <c r="C20" s="18" t="s">
        <v>8</v>
      </c>
      <c r="D20" s="16"/>
      <c r="E20" s="17"/>
      <c r="F20" s="16"/>
      <c r="G20" s="15"/>
    </row>
    <row r="21" spans="1:7" ht="23.25" customHeight="1" x14ac:dyDescent="0.25">
      <c r="A21" s="138" t="s">
        <v>7</v>
      </c>
      <c r="B21" s="140" t="s">
        <v>6</v>
      </c>
      <c r="C21" s="142" t="s">
        <v>5</v>
      </c>
      <c r="D21" s="138" t="s">
        <v>4</v>
      </c>
      <c r="E21" s="144" t="s">
        <v>3</v>
      </c>
      <c r="F21" s="128"/>
      <c r="G21" s="130" t="s">
        <v>0</v>
      </c>
    </row>
    <row r="22" spans="1:7" ht="23.25" customHeight="1" thickBot="1" x14ac:dyDescent="0.3">
      <c r="A22" s="139"/>
      <c r="B22" s="141"/>
      <c r="C22" s="143"/>
      <c r="D22" s="139"/>
      <c r="E22" s="145"/>
      <c r="F22" s="129"/>
      <c r="G22" s="131"/>
    </row>
    <row r="23" spans="1:7" x14ac:dyDescent="0.25">
      <c r="A23" s="12">
        <v>1</v>
      </c>
      <c r="B23" s="11">
        <v>94</v>
      </c>
      <c r="C23" s="10" t="s">
        <v>140</v>
      </c>
      <c r="D23" s="10" t="s">
        <v>74</v>
      </c>
      <c r="E23" s="9">
        <v>2000</v>
      </c>
      <c r="F23" s="8"/>
      <c r="G23" s="7">
        <v>16.73</v>
      </c>
    </row>
    <row r="24" spans="1:7" x14ac:dyDescent="0.25">
      <c r="A24" s="6">
        <v>2</v>
      </c>
      <c r="B24" s="5">
        <v>95</v>
      </c>
      <c r="C24" s="4" t="s">
        <v>141</v>
      </c>
      <c r="D24" s="4" t="s">
        <v>77</v>
      </c>
      <c r="E24" s="3">
        <v>2000</v>
      </c>
      <c r="F24" s="2"/>
      <c r="G24" s="1">
        <v>17.32</v>
      </c>
    </row>
    <row r="25" spans="1:7" x14ac:dyDescent="0.25">
      <c r="A25" s="6">
        <v>3</v>
      </c>
      <c r="B25" s="5">
        <v>111</v>
      </c>
      <c r="C25" s="4" t="s">
        <v>155</v>
      </c>
      <c r="D25" s="4" t="s">
        <v>156</v>
      </c>
      <c r="E25" s="3">
        <v>2001</v>
      </c>
      <c r="F25" s="2"/>
      <c r="G25" s="1">
        <v>17.66</v>
      </c>
    </row>
    <row r="26" spans="1:7" ht="15.75" thickBot="1" x14ac:dyDescent="0.3">
      <c r="A26" s="33">
        <v>4</v>
      </c>
      <c r="B26" s="34">
        <v>101</v>
      </c>
      <c r="C26" s="35" t="s">
        <v>147</v>
      </c>
      <c r="D26" s="35" t="s">
        <v>74</v>
      </c>
      <c r="E26" s="36">
        <v>2000</v>
      </c>
      <c r="F26" s="37"/>
      <c r="G26" s="38">
        <v>23.99</v>
      </c>
    </row>
  </sheetData>
  <sortState ref="B23:G26">
    <sortCondition ref="G23:G26"/>
  </sortState>
  <mergeCells count="25">
    <mergeCell ref="A1:G1"/>
    <mergeCell ref="C2:E2"/>
    <mergeCell ref="A3:C3"/>
    <mergeCell ref="D3:G3"/>
    <mergeCell ref="A4:B4"/>
    <mergeCell ref="G5:G6"/>
    <mergeCell ref="A12:B12"/>
    <mergeCell ref="A13:A14"/>
    <mergeCell ref="B13:B14"/>
    <mergeCell ref="C13:C14"/>
    <mergeCell ref="D13:D14"/>
    <mergeCell ref="E13:E14"/>
    <mergeCell ref="G13:G14"/>
    <mergeCell ref="A5:A6"/>
    <mergeCell ref="B5:B6"/>
    <mergeCell ref="C5:C6"/>
    <mergeCell ref="D5:D6"/>
    <mergeCell ref="E5:E6"/>
    <mergeCell ref="G21:G22"/>
    <mergeCell ref="A20:B20"/>
    <mergeCell ref="A21:A22"/>
    <mergeCell ref="B21:B22"/>
    <mergeCell ref="C21:C22"/>
    <mergeCell ref="D21:D22"/>
    <mergeCell ref="E21:E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"/>
  <sheetViews>
    <sheetView workbookViewId="0"/>
  </sheetViews>
  <sheetFormatPr defaultRowHeight="15" x14ac:dyDescent="0.25"/>
  <cols>
    <col min="1" max="1" width="2.7109375" customWidth="1"/>
    <col min="2" max="2" width="5.7109375" customWidth="1"/>
    <col min="3" max="3" width="20.7109375" customWidth="1"/>
    <col min="4" max="4" width="8.42578125" customWidth="1"/>
    <col min="5" max="5" width="8.28515625" bestFit="1" customWidth="1"/>
    <col min="6" max="6" width="7.5703125" bestFit="1" customWidth="1"/>
    <col min="7" max="7" width="8.28515625" bestFit="1" customWidth="1"/>
    <col min="8" max="8" width="8.5703125" customWidth="1"/>
    <col min="9" max="9" width="8.28515625" bestFit="1" customWidth="1"/>
    <col min="10" max="10" width="9" bestFit="1" customWidth="1"/>
    <col min="11" max="11" width="9.140625" bestFit="1" customWidth="1"/>
  </cols>
  <sheetData>
    <row r="1" spans="2:11" ht="26.25" x14ac:dyDescent="0.25">
      <c r="B1" s="152" t="s">
        <v>48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99.75" customHeight="1" thickBot="1" x14ac:dyDescent="0.3">
      <c r="B2" s="50"/>
      <c r="C2" s="153" t="s">
        <v>16</v>
      </c>
      <c r="D2" s="153"/>
      <c r="E2" s="153"/>
      <c r="F2" s="153"/>
      <c r="G2" s="153"/>
      <c r="H2" s="153"/>
      <c r="I2" s="153"/>
      <c r="J2" s="153"/>
      <c r="K2" s="153"/>
    </row>
    <row r="3" spans="2:11" ht="27" customHeight="1" thickBot="1" x14ac:dyDescent="0.3">
      <c r="B3" s="68"/>
      <c r="C3" s="70" t="s">
        <v>47</v>
      </c>
      <c r="D3" s="146" t="s">
        <v>11</v>
      </c>
      <c r="E3" s="147"/>
      <c r="F3" s="146" t="s">
        <v>13</v>
      </c>
      <c r="G3" s="147"/>
      <c r="H3" s="146" t="s">
        <v>8</v>
      </c>
      <c r="I3" s="147"/>
      <c r="J3" s="150" t="s">
        <v>42</v>
      </c>
      <c r="K3" s="148" t="s">
        <v>7</v>
      </c>
    </row>
    <row r="4" spans="2:11" ht="16.5" thickBot="1" x14ac:dyDescent="0.3">
      <c r="B4" s="51" t="s">
        <v>41</v>
      </c>
      <c r="C4" s="69" t="s">
        <v>4</v>
      </c>
      <c r="D4" s="71" t="s">
        <v>45</v>
      </c>
      <c r="E4" s="72" t="s">
        <v>15</v>
      </c>
      <c r="F4" s="71" t="s">
        <v>45</v>
      </c>
      <c r="G4" s="72" t="s">
        <v>15</v>
      </c>
      <c r="H4" s="71" t="s">
        <v>45</v>
      </c>
      <c r="I4" s="72" t="s">
        <v>15</v>
      </c>
      <c r="J4" s="151"/>
      <c r="K4" s="149"/>
    </row>
    <row r="5" spans="2:11" ht="22.5" customHeight="1" x14ac:dyDescent="0.25">
      <c r="B5" s="65">
        <v>1</v>
      </c>
      <c r="C5" s="52" t="str">
        <f>Startovka!B2</f>
        <v>Czech "A"</v>
      </c>
      <c r="D5" s="55">
        <f>HLOOKUP(C5,'100_MLADŠÍ'!$AC$1:$AG$3,3,FALSE)</f>
        <v>38.17</v>
      </c>
      <c r="E5" s="56">
        <f>HLOOKUP(C5,'100_MLADŠÍ'!$AC$1:$AG$3,2,FALSE)</f>
        <v>1</v>
      </c>
      <c r="F5" s="55">
        <f>HLOOKUP(C5,'100_STŘEDNÍ'!$AC$1:$AG$3,3,FALSE)</f>
        <v>35.049999999999997</v>
      </c>
      <c r="G5" s="56">
        <f>HLOOKUP(C5,'100_STŘEDNÍ'!$AC$1:$AG$3,2,FALSE)</f>
        <v>3</v>
      </c>
      <c r="H5" s="55">
        <f>HLOOKUP(C5,'100_STARŠÍ'!$AC$1:$AG$3,3,FALSE)</f>
        <v>46.07</v>
      </c>
      <c r="I5" s="56">
        <f>HLOOKUP(C5,'100_STARŠÍ'!$AC$1:$AG$3,2,FALSE)</f>
        <v>5</v>
      </c>
      <c r="J5" s="102">
        <f t="shared" ref="J5:J9" si="0">SUM(E5,G5,I5)</f>
        <v>9</v>
      </c>
      <c r="K5" s="101">
        <f>_xlfn.RANK.EQ(J5,$J$5:$J$9,1)</f>
        <v>2</v>
      </c>
    </row>
    <row r="6" spans="2:11" ht="22.5" customHeight="1" x14ac:dyDescent="0.25">
      <c r="B6" s="66">
        <v>2</v>
      </c>
      <c r="C6" s="53" t="str">
        <f>Startovka!B3</f>
        <v>Latvia</v>
      </c>
      <c r="D6" s="57">
        <f>HLOOKUP(C6,'100_MLADŠÍ'!$AC$1:$AG$3,3,FALSE)</f>
        <v>38.650000000000006</v>
      </c>
      <c r="E6" s="58">
        <f>HLOOKUP(C6,'100_MLADŠÍ'!$AC$1:$AG$3,2,FALSE)</f>
        <v>3</v>
      </c>
      <c r="F6" s="57">
        <f>HLOOKUP(C6,'100_STŘEDNÍ'!$AC$1:$AG$3,3,FALSE)</f>
        <v>39.400000000000006</v>
      </c>
      <c r="G6" s="58">
        <f>HLOOKUP(C6,'100_STŘEDNÍ'!$AC$1:$AG$3,2,FALSE)</f>
        <v>5</v>
      </c>
      <c r="H6" s="57">
        <f>HLOOKUP(C6,'100_STARŠÍ'!$AC$1:$AG$3,3,FALSE)</f>
        <v>35.29</v>
      </c>
      <c r="I6" s="58">
        <f>HLOOKUP(C6,'100_STARŠÍ'!$AC$1:$AG$3,2,FALSE)</f>
        <v>3</v>
      </c>
      <c r="J6" s="63">
        <f t="shared" si="0"/>
        <v>11</v>
      </c>
      <c r="K6" s="61">
        <f>_xlfn.RANK.EQ(J6,$J$5:$J$9,1)</f>
        <v>5</v>
      </c>
    </row>
    <row r="7" spans="2:11" ht="22.5" customHeight="1" x14ac:dyDescent="0.25">
      <c r="B7" s="66">
        <v>3</v>
      </c>
      <c r="C7" s="53" t="str">
        <f>Startovka!B4</f>
        <v>Slovakia</v>
      </c>
      <c r="D7" s="57">
        <f>HLOOKUP(C7,'100_MLADŠÍ'!$AC$1:$AG$3,3,FALSE)</f>
        <v>38.17</v>
      </c>
      <c r="E7" s="58">
        <f>HLOOKUP(C7,'100_MLADŠÍ'!$AC$1:$AG$3,2,FALSE)</f>
        <v>1</v>
      </c>
      <c r="F7" s="57">
        <f>HLOOKUP(C7,'100_STŘEDNÍ'!$AC$1:$AG$3,3,FALSE)</f>
        <v>38.519999999999996</v>
      </c>
      <c r="G7" s="58">
        <f>HLOOKUP(C7,'100_STŘEDNÍ'!$AC$1:$AG$3,2,FALSE)</f>
        <v>4</v>
      </c>
      <c r="H7" s="57">
        <f>HLOOKUP(C7,'100_STARŠÍ'!$AC$1:$AG$3,3,FALSE)</f>
        <v>37.57</v>
      </c>
      <c r="I7" s="58">
        <f>HLOOKUP(C7,'100_STARŠÍ'!$AC$1:$AG$3,2,FALSE)</f>
        <v>4</v>
      </c>
      <c r="J7" s="63">
        <f t="shared" si="0"/>
        <v>9</v>
      </c>
      <c r="K7" s="61">
        <f>_xlfn.RANK.EQ(J7,$J$5:$J$9,1)</f>
        <v>2</v>
      </c>
    </row>
    <row r="8" spans="2:11" ht="22.5" customHeight="1" x14ac:dyDescent="0.25">
      <c r="B8" s="66">
        <v>4</v>
      </c>
      <c r="C8" s="53" t="str">
        <f>Startovka!B5</f>
        <v>Czech "B"</v>
      </c>
      <c r="D8" s="57">
        <f>HLOOKUP(C8,'100_MLADŠÍ'!$AC$1:$AG$3,3,FALSE)</f>
        <v>40.879999999999995</v>
      </c>
      <c r="E8" s="58">
        <f>HLOOKUP(C8,'100_MLADŠÍ'!$AC$1:$AG$3,2,FALSE)</f>
        <v>5</v>
      </c>
      <c r="F8" s="57">
        <f>HLOOKUP(C8,'100_STŘEDNÍ'!$AC$1:$AG$3,3,FALSE)</f>
        <v>34.04</v>
      </c>
      <c r="G8" s="58">
        <f>HLOOKUP(C8,'100_STŘEDNÍ'!$AC$1:$AG$3,2,FALSE)</f>
        <v>2</v>
      </c>
      <c r="H8" s="57">
        <f>HLOOKUP(C8,'100_STARŠÍ'!$AC$1:$AG$3,3,FALSE)</f>
        <v>33.730000000000004</v>
      </c>
      <c r="I8" s="58">
        <f>HLOOKUP(C8,'100_STARŠÍ'!$AC$1:$AG$3,2,FALSE)</f>
        <v>2</v>
      </c>
      <c r="J8" s="63">
        <f t="shared" si="0"/>
        <v>9</v>
      </c>
      <c r="K8" s="61">
        <f>_xlfn.RANK.EQ(J8,$J$5:$J$9,1)</f>
        <v>2</v>
      </c>
    </row>
    <row r="9" spans="2:11" ht="22.5" customHeight="1" thickBot="1" x14ac:dyDescent="0.3">
      <c r="B9" s="67">
        <v>5</v>
      </c>
      <c r="C9" s="54" t="str">
        <f>Startovka!B6</f>
        <v>Belarus</v>
      </c>
      <c r="D9" s="59">
        <f>HLOOKUP(C9,'100_MLADŠÍ'!$AC$1:$AG$3,3,FALSE)</f>
        <v>38.67</v>
      </c>
      <c r="E9" s="60">
        <f>HLOOKUP(C9,'100_MLADŠÍ'!$AC$1:$AG$3,2,FALSE)</f>
        <v>4</v>
      </c>
      <c r="F9" s="59">
        <f>HLOOKUP(C9,'100_STŘEDNÍ'!$AC$1:$AG$3,3,FALSE)</f>
        <v>31.49</v>
      </c>
      <c r="G9" s="60">
        <f>HLOOKUP(C9,'100_STŘEDNÍ'!$AC$1:$AG$3,2,FALSE)</f>
        <v>1</v>
      </c>
      <c r="H9" s="59">
        <f>HLOOKUP(C9,'100_STARŠÍ'!$AC$1:$AG$3,3,FALSE)</f>
        <v>33.659999999999997</v>
      </c>
      <c r="I9" s="60">
        <f>HLOOKUP(C9,'100_STARŠÍ'!$AC$1:$AG$3,2,FALSE)</f>
        <v>1</v>
      </c>
      <c r="J9" s="64">
        <f t="shared" si="0"/>
        <v>6</v>
      </c>
      <c r="K9" s="62">
        <f>_xlfn.RANK.EQ(J9,$J$5:$J$9,1)</f>
        <v>1</v>
      </c>
    </row>
  </sheetData>
  <mergeCells count="7">
    <mergeCell ref="B1:K1"/>
    <mergeCell ref="C2:K2"/>
    <mergeCell ref="D3:E3"/>
    <mergeCell ref="F3:G3"/>
    <mergeCell ref="H3:I3"/>
    <mergeCell ref="J3:J4"/>
    <mergeCell ref="K3:K4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55" t="s">
        <v>52</v>
      </c>
      <c r="C1" s="156"/>
      <c r="D1" s="156"/>
      <c r="E1" s="156"/>
      <c r="F1" s="156"/>
      <c r="G1" s="156"/>
      <c r="H1" s="156"/>
      <c r="I1" s="156"/>
      <c r="J1" s="156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11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VLOOKUP($A7,'100_MLADŠÍ'!$C$7:$L$42,2,FALSE)</f>
        <v>1</v>
      </c>
      <c r="C7" s="11">
        <f>VLOOKUP($A7,'100_MLADŠÍ'!$C$7:$L$42,3,FALSE)</f>
        <v>22</v>
      </c>
      <c r="D7" s="10" t="str">
        <f>VLOOKUP($A7,'100_MLADŠÍ'!$C$7:$L$42,4,FALSE)</f>
        <v>Tkač Aleksandr</v>
      </c>
      <c r="E7" s="10" t="str">
        <f>VLOOKUP($A7,'100_MLADŠÍ'!$C$7:$L$42,5,FALSE)</f>
        <v>Belarus</v>
      </c>
      <c r="F7" s="9">
        <f>VLOOKUP($A7,'100_MLADŠÍ'!$C$7:$L$42,6,FALSE)</f>
        <v>2004</v>
      </c>
      <c r="G7" s="8">
        <f>VLOOKUP($A7,'100_MLADŠÍ'!$C$7:$L$42,7,FALSE)</f>
        <v>18.079999999999998</v>
      </c>
      <c r="H7" s="8">
        <f>VLOOKUP($A7,'100_MLADŠÍ'!$C$7:$L$42,8,FALSE)</f>
        <v>17.73</v>
      </c>
      <c r="I7" s="8"/>
      <c r="J7" s="7">
        <f>VLOOKUP($A7,'100_MLADŠÍ'!$C$7:$L$42,10,FALSE)</f>
        <v>17.73</v>
      </c>
    </row>
    <row r="8" spans="1:10" x14ac:dyDescent="0.25">
      <c r="A8">
        <v>2</v>
      </c>
      <c r="B8" s="6">
        <f>VLOOKUP($A8,'100_MLADŠÍ'!$C$7:$L$42,2,FALSE)</f>
        <v>2</v>
      </c>
      <c r="C8" s="5">
        <f>VLOOKUP($A8,'100_MLADŠÍ'!$C$7:$L$42,3,FALSE)</f>
        <v>13</v>
      </c>
      <c r="D8" s="4" t="str">
        <f>VLOOKUP($A8,'100_MLADŠÍ'!$C$7:$L$42,4,FALSE)</f>
        <v>Stinčík Tomáš</v>
      </c>
      <c r="E8" s="4" t="str">
        <f>VLOOKUP($A8,'100_MLADŠÍ'!$C$7:$L$42,5,FALSE)</f>
        <v>Slovakia</v>
      </c>
      <c r="F8" s="3">
        <f>VLOOKUP($A8,'100_MLADŠÍ'!$C$7:$L$42,6,FALSE)</f>
        <v>2004</v>
      </c>
      <c r="G8" s="2">
        <f>VLOOKUP($A8,'100_MLADŠÍ'!$C$7:$L$42,7,FALSE)</f>
        <v>18.32</v>
      </c>
      <c r="H8" s="2">
        <f>VLOOKUP($A8,'100_MLADŠÍ'!$C$7:$L$42,8,FALSE)</f>
        <v>17.84</v>
      </c>
      <c r="I8" s="2"/>
      <c r="J8" s="1">
        <f>VLOOKUP($A8,'100_MLADŠÍ'!$C$7:$L$42,10,FALSE)</f>
        <v>17.84</v>
      </c>
    </row>
    <row r="9" spans="1:10" x14ac:dyDescent="0.25">
      <c r="A9">
        <v>3</v>
      </c>
      <c r="B9" s="6">
        <f>VLOOKUP($A9,'100_MLADŠÍ'!$C$7:$L$42,2,FALSE)</f>
        <v>3</v>
      </c>
      <c r="C9" s="5">
        <f>VLOOKUP($A9,'100_MLADŠÍ'!$C$7:$L$42,3,FALSE)</f>
        <v>12</v>
      </c>
      <c r="D9" s="4" t="str">
        <f>VLOOKUP($A9,'100_MLADŠÍ'!$C$7:$L$42,4,FALSE)</f>
        <v>Dambergs Patriks</v>
      </c>
      <c r="E9" s="4" t="str">
        <f>VLOOKUP($A9,'100_MLADŠÍ'!$C$7:$L$42,5,FALSE)</f>
        <v>Latvia</v>
      </c>
      <c r="F9" s="3">
        <f>VLOOKUP($A9,'100_MLADŠÍ'!$C$7:$L$42,6,FALSE)</f>
        <v>2004</v>
      </c>
      <c r="G9" s="2">
        <f>VLOOKUP($A9,'100_MLADŠÍ'!$C$7:$L$42,7,FALSE)</f>
        <v>18.5</v>
      </c>
      <c r="H9" s="2">
        <f>VLOOKUP($A9,'100_MLADŠÍ'!$C$7:$L$42,8,FALSE)</f>
        <v>18.46</v>
      </c>
      <c r="I9" s="2"/>
      <c r="J9" s="1">
        <f>VLOOKUP($A9,'100_MLADŠÍ'!$C$7:$L$42,10,FALSE)</f>
        <v>18.46</v>
      </c>
    </row>
    <row r="10" spans="1:10" x14ac:dyDescent="0.25">
      <c r="A10">
        <v>4</v>
      </c>
      <c r="B10" s="6">
        <f>VLOOKUP($A10,'100_MLADŠÍ'!$C$7:$L$42,2,FALSE)</f>
        <v>4</v>
      </c>
      <c r="C10" s="5">
        <f>VLOOKUP($A10,'100_MLADŠÍ'!$C$7:$L$42,3,FALSE)</f>
        <v>11</v>
      </c>
      <c r="D10" s="4" t="str">
        <f>VLOOKUP($A10,'100_MLADŠÍ'!$C$7:$L$42,4,FALSE)</f>
        <v>Adámek Ondřej</v>
      </c>
      <c r="E10" s="4" t="str">
        <f>VLOOKUP($A10,'100_MLADŠÍ'!$C$7:$L$42,5,FALSE)</f>
        <v>Czech "A"</v>
      </c>
      <c r="F10" s="3">
        <f>VLOOKUP($A10,'100_MLADŠÍ'!$C$7:$L$42,6,FALSE)</f>
        <v>2004</v>
      </c>
      <c r="G10" s="2">
        <f>VLOOKUP($A10,'100_MLADŠÍ'!$C$7:$L$42,7,FALSE)</f>
        <v>18.71</v>
      </c>
      <c r="H10" s="2">
        <f>VLOOKUP($A10,'100_MLADŠÍ'!$C$7:$L$42,8,FALSE)</f>
        <v>21.91</v>
      </c>
      <c r="I10" s="2"/>
      <c r="J10" s="1">
        <f>VLOOKUP($A10,'100_MLADŠÍ'!$C$7:$L$42,10,FALSE)</f>
        <v>18.71</v>
      </c>
    </row>
    <row r="11" spans="1:10" x14ac:dyDescent="0.25">
      <c r="A11">
        <v>5</v>
      </c>
      <c r="B11" s="6">
        <f>VLOOKUP($A11,'100_MLADŠÍ'!$C$7:$L$42,2,FALSE)</f>
        <v>5</v>
      </c>
      <c r="C11" s="5">
        <f>VLOOKUP($A11,'100_MLADŠÍ'!$C$7:$L$42,3,FALSE)</f>
        <v>24</v>
      </c>
      <c r="D11" s="4" t="str">
        <f>VLOOKUP($A11,'100_MLADŠÍ'!$C$7:$L$42,4,FALSE)</f>
        <v>Novák Zdeněk</v>
      </c>
      <c r="E11" s="4" t="str">
        <f>VLOOKUP($A11,'100_MLADŠÍ'!$C$7:$L$42,5,FALSE)</f>
        <v>Starý Lískovec-SPORT</v>
      </c>
      <c r="F11" s="3">
        <f>VLOOKUP($A11,'100_MLADŠÍ'!$C$7:$L$42,6,FALSE)</f>
        <v>2004</v>
      </c>
      <c r="G11" s="2">
        <f>VLOOKUP($A11,'100_MLADŠÍ'!$C$7:$L$42,7,FALSE)</f>
        <v>20.12</v>
      </c>
      <c r="H11" s="2">
        <f>VLOOKUP($A11,'100_MLADŠÍ'!$C$7:$L$42,8,FALSE)</f>
        <v>19.12</v>
      </c>
      <c r="I11" s="2"/>
      <c r="J11" s="1">
        <f>VLOOKUP($A11,'100_MLADŠÍ'!$C$7:$L$42,10,FALSE)</f>
        <v>19.12</v>
      </c>
    </row>
    <row r="12" spans="1:10" x14ac:dyDescent="0.25">
      <c r="A12">
        <v>6</v>
      </c>
      <c r="B12" s="6">
        <f>VLOOKUP($A12,'100_MLADŠÍ'!$C$7:$L$42,2,FALSE)</f>
        <v>6</v>
      </c>
      <c r="C12" s="5">
        <f>VLOOKUP($A12,'100_MLADŠÍ'!$C$7:$L$42,3,FALSE)</f>
        <v>28</v>
      </c>
      <c r="D12" s="4" t="str">
        <f>VLOOKUP($A12,'100_MLADŠÍ'!$C$7:$L$42,4,FALSE)</f>
        <v>Flégr Lukáš</v>
      </c>
      <c r="E12" s="4" t="str">
        <f>VLOOKUP($A12,'100_MLADŠÍ'!$C$7:$L$42,5,FALSE)</f>
        <v>Czech "B"</v>
      </c>
      <c r="F12" s="3">
        <f>VLOOKUP($A12,'100_MLADŠÍ'!$C$7:$L$42,6,FALSE)</f>
        <v>2004</v>
      </c>
      <c r="G12" s="2">
        <f>VLOOKUP($A12,'100_MLADŠÍ'!$C$7:$L$42,7,FALSE)</f>
        <v>19.989999999999998</v>
      </c>
      <c r="H12" s="2">
        <f>VLOOKUP($A12,'100_MLADŠÍ'!$C$7:$L$42,8,FALSE)</f>
        <v>19.32</v>
      </c>
      <c r="I12" s="2"/>
      <c r="J12" s="1">
        <f>VLOOKUP($A12,'100_MLADŠÍ'!$C$7:$L$42,10,FALSE)</f>
        <v>19.32</v>
      </c>
    </row>
    <row r="13" spans="1:10" x14ac:dyDescent="0.25">
      <c r="A13">
        <v>7</v>
      </c>
      <c r="B13" s="6">
        <f>VLOOKUP($A13,'100_MLADŠÍ'!$C$7:$L$42,2,FALSE)</f>
        <v>7</v>
      </c>
      <c r="C13" s="5">
        <f>VLOOKUP($A13,'100_MLADŠÍ'!$C$7:$L$42,3,FALSE)</f>
        <v>25</v>
      </c>
      <c r="D13" s="4" t="str">
        <f>VLOOKUP($A13,'100_MLADŠÍ'!$C$7:$L$42,4,FALSE)</f>
        <v>Mikulík Jakub</v>
      </c>
      <c r="E13" s="4" t="str">
        <f>VLOOKUP($A13,'100_MLADŠÍ'!$C$7:$L$42,5,FALSE)</f>
        <v>Czech "A"</v>
      </c>
      <c r="F13" s="3">
        <f>VLOOKUP($A13,'100_MLADŠÍ'!$C$7:$L$42,6,FALSE)</f>
        <v>2004</v>
      </c>
      <c r="G13" s="2">
        <f>VLOOKUP($A13,'100_MLADŠÍ'!$C$7:$L$42,7,FALSE)</f>
        <v>19.46</v>
      </c>
      <c r="H13" s="2">
        <f>VLOOKUP($A13,'100_MLADŠÍ'!$C$7:$L$42,8,FALSE)</f>
        <v>23.13</v>
      </c>
      <c r="I13" s="2"/>
      <c r="J13" s="1">
        <f>VLOOKUP($A13,'100_MLADŠÍ'!$C$7:$L$42,10,FALSE)</f>
        <v>19.46</v>
      </c>
    </row>
    <row r="14" spans="1:10" x14ac:dyDescent="0.25">
      <c r="A14">
        <v>8</v>
      </c>
      <c r="B14" s="6">
        <f>VLOOKUP($A14,'100_MLADŠÍ'!$C$7:$L$42,2,FALSE)</f>
        <v>8</v>
      </c>
      <c r="C14" s="5">
        <f>VLOOKUP($A14,'100_MLADŠÍ'!$C$7:$L$42,3,FALSE)</f>
        <v>19</v>
      </c>
      <c r="D14" s="4" t="str">
        <f>VLOOKUP($A14,'100_MLADŠÍ'!$C$7:$L$42,4,FALSE)</f>
        <v>Sejans Andrejs</v>
      </c>
      <c r="E14" s="4" t="str">
        <f>VLOOKUP($A14,'100_MLADŠÍ'!$C$7:$L$42,5,FALSE)</f>
        <v>Latvia</v>
      </c>
      <c r="F14" s="3">
        <f>VLOOKUP($A14,'100_MLADŠÍ'!$C$7:$L$42,6,FALSE)</f>
        <v>2004</v>
      </c>
      <c r="G14" s="2">
        <f>VLOOKUP($A14,'100_MLADŠÍ'!$C$7:$L$42,7,FALSE)</f>
        <v>20.190000000000001</v>
      </c>
      <c r="H14" s="2">
        <f>VLOOKUP($A14,'100_MLADŠÍ'!$C$7:$L$42,8,FALSE)</f>
        <v>22.65</v>
      </c>
      <c r="I14" s="2"/>
      <c r="J14" s="1">
        <f>VLOOKUP($A14,'100_MLADŠÍ'!$C$7:$L$42,10,FALSE)</f>
        <v>20.190000000000001</v>
      </c>
    </row>
    <row r="15" spans="1:10" x14ac:dyDescent="0.25">
      <c r="A15">
        <v>9</v>
      </c>
      <c r="B15" s="6">
        <f>VLOOKUP($A15,'100_MLADŠÍ'!$C$7:$L$42,2,FALSE)</f>
        <v>9</v>
      </c>
      <c r="C15" s="5">
        <f>VLOOKUP($A15,'100_MLADŠÍ'!$C$7:$L$42,3,FALSE)</f>
        <v>20</v>
      </c>
      <c r="D15" s="4" t="str">
        <f>VLOOKUP($A15,'100_MLADŠÍ'!$C$7:$L$42,4,FALSE)</f>
        <v>Nagy Rado</v>
      </c>
      <c r="E15" s="4" t="str">
        <f>VLOOKUP($A15,'100_MLADŠÍ'!$C$7:$L$42,5,FALSE)</f>
        <v>Slovakia</v>
      </c>
      <c r="F15" s="3">
        <f>VLOOKUP($A15,'100_MLADŠÍ'!$C$7:$L$42,6,FALSE)</f>
        <v>2004</v>
      </c>
      <c r="G15" s="2">
        <f>VLOOKUP($A15,'100_MLADŠÍ'!$C$7:$L$42,7,FALSE)</f>
        <v>20.329999999999998</v>
      </c>
      <c r="H15" s="2" t="str">
        <f>VLOOKUP($A15,'100_MLADŠÍ'!$C$7:$L$42,8,FALSE)</f>
        <v>NP</v>
      </c>
      <c r="I15" s="2"/>
      <c r="J15" s="1">
        <f>VLOOKUP($A15,'100_MLADŠÍ'!$C$7:$L$42,10,FALSE)</f>
        <v>20.329999999999998</v>
      </c>
    </row>
    <row r="16" spans="1:10" x14ac:dyDescent="0.25">
      <c r="A16">
        <v>10</v>
      </c>
      <c r="B16" s="6">
        <f>VLOOKUP($A16,'100_MLADŠÍ'!$C$7:$L$42,2,FALSE)</f>
        <v>10</v>
      </c>
      <c r="C16" s="5">
        <f>VLOOKUP($A16,'100_MLADŠÍ'!$C$7:$L$42,3,FALSE)</f>
        <v>31</v>
      </c>
      <c r="D16" s="4" t="str">
        <f>VLOOKUP($A16,'100_MLADŠÍ'!$C$7:$L$42,4,FALSE)</f>
        <v>Sazeček Zdeněk</v>
      </c>
      <c r="E16" s="4" t="str">
        <f>VLOOKUP($A16,'100_MLADŠÍ'!$C$7:$L$42,5,FALSE)</f>
        <v>Vědomice</v>
      </c>
      <c r="F16" s="3">
        <f>VLOOKUP($A16,'100_MLADŠÍ'!$C$7:$L$42,6,FALSE)</f>
        <v>2004</v>
      </c>
      <c r="G16" s="2">
        <f>VLOOKUP($A16,'100_MLADŠÍ'!$C$7:$L$42,7,FALSE)</f>
        <v>20.51</v>
      </c>
      <c r="H16" s="2">
        <f>VLOOKUP($A16,'100_MLADŠÍ'!$C$7:$L$42,8,FALSE)</f>
        <v>21.23</v>
      </c>
      <c r="I16" s="2"/>
      <c r="J16" s="1">
        <f>VLOOKUP($A16,'100_MLADŠÍ'!$C$7:$L$42,10,FALSE)</f>
        <v>20.51</v>
      </c>
    </row>
    <row r="17" spans="1:10" x14ac:dyDescent="0.25">
      <c r="A17">
        <v>11</v>
      </c>
      <c r="B17" s="6">
        <f>VLOOKUP($A17,'100_MLADŠÍ'!$C$7:$L$42,2,FALSE)</f>
        <v>11</v>
      </c>
      <c r="C17" s="5">
        <f>VLOOKUP($A17,'100_MLADŠÍ'!$C$7:$L$42,3,FALSE)</f>
        <v>16</v>
      </c>
      <c r="D17" s="4" t="str">
        <f>VLOOKUP($A17,'100_MLADŠÍ'!$C$7:$L$42,4,FALSE)</f>
        <v>Dobrovolný Jiří</v>
      </c>
      <c r="E17" s="4" t="str">
        <f>VLOOKUP($A17,'100_MLADŠÍ'!$C$7:$L$42,5,FALSE)</f>
        <v>Lhotky SPORT</v>
      </c>
      <c r="F17" s="3">
        <f>VLOOKUP($A17,'100_MLADŠÍ'!$C$7:$L$42,6,FALSE)</f>
        <v>2004</v>
      </c>
      <c r="G17" s="2">
        <f>VLOOKUP($A17,'100_MLADŠÍ'!$C$7:$L$42,7,FALSE)</f>
        <v>31.03</v>
      </c>
      <c r="H17" s="2">
        <f>VLOOKUP($A17,'100_MLADŠÍ'!$C$7:$L$42,8,FALSE)</f>
        <v>20.74</v>
      </c>
      <c r="I17" s="2"/>
      <c r="J17" s="1">
        <f>VLOOKUP($A17,'100_MLADŠÍ'!$C$7:$L$42,10,FALSE)</f>
        <v>20.74</v>
      </c>
    </row>
    <row r="18" spans="1:10" x14ac:dyDescent="0.25">
      <c r="A18">
        <v>12</v>
      </c>
      <c r="B18" s="6">
        <f>VLOOKUP($A18,'100_MLADŠÍ'!$C$7:$L$42,2,FALSE)</f>
        <v>12</v>
      </c>
      <c r="C18" s="5">
        <f>VLOOKUP($A18,'100_MLADŠÍ'!$C$7:$L$42,3,FALSE)</f>
        <v>15</v>
      </c>
      <c r="D18" s="4" t="str">
        <f>VLOOKUP($A18,'100_MLADŠÍ'!$C$7:$L$42,4,FALSE)</f>
        <v>Ševelev Maksim</v>
      </c>
      <c r="E18" s="4" t="str">
        <f>VLOOKUP($A18,'100_MLADŠÍ'!$C$7:$L$42,5,FALSE)</f>
        <v>Belarus</v>
      </c>
      <c r="F18" s="3">
        <f>VLOOKUP($A18,'100_MLADŠÍ'!$C$7:$L$42,6,FALSE)</f>
        <v>2004</v>
      </c>
      <c r="G18" s="2">
        <f>VLOOKUP($A18,'100_MLADŠÍ'!$C$7:$L$42,7,FALSE)</f>
        <v>20.94</v>
      </c>
      <c r="H18" s="2" t="str">
        <f>VLOOKUP($A18,'100_MLADŠÍ'!$C$7:$L$42,8,FALSE)</f>
        <v>NP</v>
      </c>
      <c r="I18" s="2"/>
      <c r="J18" s="1">
        <f>VLOOKUP($A18,'100_MLADŠÍ'!$C$7:$L$42,10,FALSE)</f>
        <v>20.94</v>
      </c>
    </row>
    <row r="19" spans="1:10" x14ac:dyDescent="0.25">
      <c r="A19">
        <v>13</v>
      </c>
      <c r="B19" s="6">
        <f>VLOOKUP($A19,'100_MLADŠÍ'!$C$7:$L$42,2,FALSE)</f>
        <v>13</v>
      </c>
      <c r="C19" s="5">
        <f>VLOOKUP($A19,'100_MLADŠÍ'!$C$7:$L$42,3,FALSE)</f>
        <v>21</v>
      </c>
      <c r="D19" s="4" t="str">
        <f>VLOOKUP($A19,'100_MLADŠÍ'!$C$7:$L$42,4,FALSE)</f>
        <v>Svačina Ondřej</v>
      </c>
      <c r="E19" s="4" t="str">
        <f>VLOOKUP($A19,'100_MLADŠÍ'!$C$7:$L$42,5,FALSE)</f>
        <v>Czech "B"</v>
      </c>
      <c r="F19" s="3">
        <f>VLOOKUP($A19,'100_MLADŠÍ'!$C$7:$L$42,6,FALSE)</f>
        <v>2005</v>
      </c>
      <c r="G19" s="2">
        <f>VLOOKUP($A19,'100_MLADŠÍ'!$C$7:$L$42,7,FALSE)</f>
        <v>21.79</v>
      </c>
      <c r="H19" s="2">
        <f>VLOOKUP($A19,'100_MLADŠÍ'!$C$7:$L$42,8,FALSE)</f>
        <v>21.56</v>
      </c>
      <c r="I19" s="2"/>
      <c r="J19" s="1">
        <f>VLOOKUP($A19,'100_MLADŠÍ'!$C$7:$L$42,10,FALSE)</f>
        <v>21.56</v>
      </c>
    </row>
    <row r="20" spans="1:10" x14ac:dyDescent="0.25">
      <c r="A20">
        <v>14</v>
      </c>
      <c r="B20" s="6">
        <f>VLOOKUP($A20,'100_MLADŠÍ'!$C$7:$L$42,2,FALSE)</f>
        <v>14</v>
      </c>
      <c r="C20" s="5">
        <f>VLOOKUP($A20,'100_MLADŠÍ'!$C$7:$L$42,3,FALSE)</f>
        <v>18</v>
      </c>
      <c r="D20" s="4" t="str">
        <f>VLOOKUP($A20,'100_MLADŠÍ'!$C$7:$L$42,4,FALSE)</f>
        <v>Stolař Lukáš</v>
      </c>
      <c r="E20" s="4" t="str">
        <f>VLOOKUP($A20,'100_MLADŠÍ'!$C$7:$L$42,5,FALSE)</f>
        <v>Czech "A"</v>
      </c>
      <c r="F20" s="3">
        <f>VLOOKUP($A20,'100_MLADŠÍ'!$C$7:$L$42,6,FALSE)</f>
        <v>2005</v>
      </c>
      <c r="G20" s="2">
        <f>VLOOKUP($A20,'100_MLADŠÍ'!$C$7:$L$42,7,FALSE)</f>
        <v>22.02</v>
      </c>
      <c r="H20" s="2">
        <f>VLOOKUP($A20,'100_MLADŠÍ'!$C$7:$L$42,8,FALSE)</f>
        <v>22.43</v>
      </c>
      <c r="I20" s="2"/>
      <c r="J20" s="1">
        <f>VLOOKUP($A20,'100_MLADŠÍ'!$C$7:$L$42,10,FALSE)</f>
        <v>22.02</v>
      </c>
    </row>
    <row r="21" spans="1:10" x14ac:dyDescent="0.25">
      <c r="A21">
        <v>15</v>
      </c>
      <c r="B21" s="6">
        <f>VLOOKUP($A21,'100_MLADŠÍ'!$C$7:$L$42,2,FALSE)</f>
        <v>15</v>
      </c>
      <c r="C21" s="5">
        <f>VLOOKUP($A21,'100_MLADŠÍ'!$C$7:$L$42,3,FALSE)</f>
        <v>30</v>
      </c>
      <c r="D21" s="4" t="str">
        <f>VLOOKUP($A21,'100_MLADŠÍ'!$C$7:$L$42,4,FALSE)</f>
        <v>Kucej Tomáš</v>
      </c>
      <c r="E21" s="4" t="str">
        <f>VLOOKUP($A21,'100_MLADŠÍ'!$C$7:$L$42,5,FALSE)</f>
        <v>Púchov SVK</v>
      </c>
      <c r="F21" s="3">
        <f>VLOOKUP($A21,'100_MLADŠÍ'!$C$7:$L$42,6,FALSE)</f>
        <v>2005</v>
      </c>
      <c r="G21" s="2">
        <f>VLOOKUP($A21,'100_MLADŠÍ'!$C$7:$L$42,7,FALSE)</f>
        <v>32.54</v>
      </c>
      <c r="H21" s="2">
        <f>VLOOKUP($A21,'100_MLADŠÍ'!$C$7:$L$42,8,FALSE)</f>
        <v>22.05</v>
      </c>
      <c r="I21" s="2"/>
      <c r="J21" s="1">
        <f>VLOOKUP($A21,'100_MLADŠÍ'!$C$7:$L$42,10,FALSE)</f>
        <v>22.05</v>
      </c>
    </row>
    <row r="22" spans="1:10" x14ac:dyDescent="0.25">
      <c r="A22">
        <v>16</v>
      </c>
      <c r="B22" s="6">
        <f>VLOOKUP($A22,'100_MLADŠÍ'!$C$7:$L$42,2,FALSE)</f>
        <v>16</v>
      </c>
      <c r="C22" s="5">
        <f>VLOOKUP($A22,'100_MLADŠÍ'!$C$7:$L$42,3,FALSE)</f>
        <v>29</v>
      </c>
      <c r="D22" s="4" t="str">
        <f>VLOOKUP($A22,'100_MLADŠÍ'!$C$7:$L$42,4,FALSE)</f>
        <v>Sedlák Mikuláš</v>
      </c>
      <c r="E22" s="4" t="str">
        <f>VLOOKUP($A22,'100_MLADŠÍ'!$C$7:$L$42,5,FALSE)</f>
        <v>Lhotky SPORT</v>
      </c>
      <c r="F22" s="3">
        <f>VLOOKUP($A22,'100_MLADŠÍ'!$C$7:$L$42,6,FALSE)</f>
        <v>2004</v>
      </c>
      <c r="G22" s="2">
        <f>VLOOKUP($A22,'100_MLADŠÍ'!$C$7:$L$42,7,FALSE)</f>
        <v>30.13</v>
      </c>
      <c r="H22" s="2">
        <f>VLOOKUP($A22,'100_MLADŠÍ'!$C$7:$L$42,8,FALSE)</f>
        <v>22.28</v>
      </c>
      <c r="I22" s="2"/>
      <c r="J22" s="1">
        <f>VLOOKUP($A22,'100_MLADŠÍ'!$C$7:$L$42,10,FALSE)</f>
        <v>22.28</v>
      </c>
    </row>
    <row r="23" spans="1:10" x14ac:dyDescent="0.25">
      <c r="A23">
        <v>17</v>
      </c>
      <c r="B23" s="6">
        <f>VLOOKUP($A23,'100_MLADŠÍ'!$C$7:$L$42,2,FALSE)</f>
        <v>17</v>
      </c>
      <c r="C23" s="5">
        <f>VLOOKUP($A23,'100_MLADŠÍ'!$C$7:$L$42,3,FALSE)</f>
        <v>23</v>
      </c>
      <c r="D23" s="4" t="str">
        <f>VLOOKUP($A23,'100_MLADŠÍ'!$C$7:$L$42,4,FALSE)</f>
        <v>Šíp Adam</v>
      </c>
      <c r="E23" s="4" t="str">
        <f>VLOOKUP($A23,'100_MLADŠÍ'!$C$7:$L$42,5,FALSE)</f>
        <v>Duchcov</v>
      </c>
      <c r="F23" s="3">
        <f>VLOOKUP($A23,'100_MLADŠÍ'!$C$7:$L$42,6,FALSE)</f>
        <v>2005</v>
      </c>
      <c r="G23" s="2" t="str">
        <f>VLOOKUP($A23,'100_MLADŠÍ'!$C$7:$L$42,7,FALSE)</f>
        <v>NP</v>
      </c>
      <c r="H23" s="2">
        <f>VLOOKUP($A23,'100_MLADŠÍ'!$C$7:$L$42,8,FALSE)</f>
        <v>22.84</v>
      </c>
      <c r="I23" s="2"/>
      <c r="J23" s="1">
        <f>VLOOKUP($A23,'100_MLADŠÍ'!$C$7:$L$42,10,FALSE)</f>
        <v>22.84</v>
      </c>
    </row>
    <row r="24" spans="1:10" x14ac:dyDescent="0.25">
      <c r="A24">
        <v>18</v>
      </c>
      <c r="B24" s="6">
        <f>VLOOKUP($A24,'100_MLADŠÍ'!$C$7:$L$42,2,FALSE)</f>
        <v>18</v>
      </c>
      <c r="C24" s="5">
        <f>VLOOKUP($A24,'100_MLADŠÍ'!$C$7:$L$42,3,FALSE)</f>
        <v>26</v>
      </c>
      <c r="D24" s="4" t="str">
        <f>VLOOKUP($A24,'100_MLADŠÍ'!$C$7:$L$42,4,FALSE)</f>
        <v>Gruntiňš Daniels</v>
      </c>
      <c r="E24" s="4" t="str">
        <f>VLOOKUP($A24,'100_MLADŠÍ'!$C$7:$L$42,5,FALSE)</f>
        <v>Latvia</v>
      </c>
      <c r="F24" s="3">
        <f>VLOOKUP($A24,'100_MLADŠÍ'!$C$7:$L$42,6,FALSE)</f>
        <v>2004</v>
      </c>
      <c r="G24" s="2" t="str">
        <f>VLOOKUP($A24,'100_MLADŠÍ'!$C$7:$L$42,7,FALSE)</f>
        <v>NP</v>
      </c>
      <c r="H24" s="2">
        <f>VLOOKUP($A24,'100_MLADŠÍ'!$C$7:$L$42,8,FALSE)</f>
        <v>23.95</v>
      </c>
      <c r="I24" s="2"/>
      <c r="J24" s="1">
        <f>VLOOKUP($A24,'100_MLADŠÍ'!$C$7:$L$42,10,FALSE)</f>
        <v>23.95</v>
      </c>
    </row>
    <row r="25" spans="1:10" x14ac:dyDescent="0.25">
      <c r="A25">
        <v>19</v>
      </c>
      <c r="B25" s="6">
        <f>VLOOKUP($A25,'100_MLADŠÍ'!$C$7:$L$42,2,FALSE)</f>
        <v>19</v>
      </c>
      <c r="C25" s="5">
        <f>VLOOKUP($A25,'100_MLADŠÍ'!$C$7:$L$42,3,FALSE)</f>
        <v>14</v>
      </c>
      <c r="D25" s="4" t="str">
        <f>VLOOKUP($A25,'100_MLADŠÍ'!$C$7:$L$42,4,FALSE)</f>
        <v>Kalous Zdeněk</v>
      </c>
      <c r="E25" s="4" t="str">
        <f>VLOOKUP($A25,'100_MLADŠÍ'!$C$7:$L$42,5,FALSE)</f>
        <v>Czech "B"</v>
      </c>
      <c r="F25" s="3">
        <f>VLOOKUP($A25,'100_MLADŠÍ'!$C$7:$L$42,6,FALSE)</f>
        <v>2004</v>
      </c>
      <c r="G25" s="2">
        <f>VLOOKUP($A25,'100_MLADŠÍ'!$C$7:$L$42,7,FALSE)</f>
        <v>25.35</v>
      </c>
      <c r="H25" s="2" t="str">
        <f>VLOOKUP($A25,'100_MLADŠÍ'!$C$7:$L$42,8,FALSE)</f>
        <v>DNS</v>
      </c>
      <c r="I25" s="2"/>
      <c r="J25" s="1">
        <f>VLOOKUP($A25,'100_MLADŠÍ'!$C$7:$L$42,10,FALSE)</f>
        <v>25.35</v>
      </c>
    </row>
    <row r="26" spans="1:10" x14ac:dyDescent="0.25">
      <c r="A26">
        <v>20</v>
      </c>
      <c r="B26" s="6">
        <f>VLOOKUP($A26,'100_MLADŠÍ'!$C$7:$L$42,2,FALSE)</f>
        <v>20</v>
      </c>
      <c r="C26" s="5">
        <f>VLOOKUP($A26,'100_MLADŠÍ'!$C$7:$L$42,3,FALSE)</f>
        <v>17</v>
      </c>
      <c r="D26" s="4" t="str">
        <f>VLOOKUP($A26,'100_MLADŠÍ'!$C$7:$L$42,4,FALSE)</f>
        <v>Kunz Maximilian</v>
      </c>
      <c r="E26" s="4" t="str">
        <f>VLOOKUP($A26,'100_MLADŠÍ'!$C$7:$L$42,5,FALSE)</f>
        <v>Marklovice</v>
      </c>
      <c r="F26" s="3">
        <f>VLOOKUP($A26,'100_MLADŠÍ'!$C$7:$L$42,6,FALSE)</f>
        <v>2004</v>
      </c>
      <c r="G26" s="2" t="str">
        <f>VLOOKUP($A26,'100_MLADŠÍ'!$C$7:$L$42,7,FALSE)</f>
        <v>DNS</v>
      </c>
      <c r="H26" s="2" t="str">
        <f>VLOOKUP($A26,'100_MLADŠÍ'!$C$7:$L$42,8,FALSE)</f>
        <v>DNS</v>
      </c>
      <c r="I26" s="2"/>
      <c r="J26" s="1" t="str">
        <f>VLOOKUP($A26,'100_MLADŠÍ'!$C$7:$L$42,10,FALSE)</f>
        <v>DNS</v>
      </c>
    </row>
    <row r="27" spans="1:10" x14ac:dyDescent="0.25">
      <c r="A27">
        <v>21</v>
      </c>
      <c r="B27" s="6" t="str">
        <f>VLOOKUP($A27,'100_MLADŠÍ'!$C$7:$L$42,2,FALSE)</f>
        <v/>
      </c>
      <c r="C27" s="5">
        <f>VLOOKUP($A27,'100_MLADŠÍ'!$C$7:$L$42,3,FALSE)</f>
        <v>0</v>
      </c>
      <c r="D27" s="4">
        <f>VLOOKUP($A27,'100_MLADŠÍ'!$C$7:$L$42,4,FALSE)</f>
        <v>0</v>
      </c>
      <c r="E27" s="4">
        <f>VLOOKUP($A27,'100_MLADŠÍ'!$C$7:$L$42,5,FALSE)</f>
        <v>0</v>
      </c>
      <c r="F27" s="3">
        <f>VLOOKUP($A27,'100_MLADŠÍ'!$C$7:$L$42,6,FALSE)</f>
        <v>0</v>
      </c>
      <c r="G27" s="2">
        <f>VLOOKUP($A27,'100_MLADŠÍ'!$C$7:$L$42,7,FALSE)</f>
        <v>0</v>
      </c>
      <c r="H27" s="2">
        <f>VLOOKUP($A27,'100_MLADŠÍ'!$C$7:$L$42,8,FALSE)</f>
        <v>0</v>
      </c>
      <c r="I27" s="2"/>
      <c r="J27" s="1" t="str">
        <f>VLOOKUP($A27,'100_MLADŠÍ'!$C$7:$L$42,10,FALSE)</f>
        <v/>
      </c>
    </row>
    <row r="28" spans="1:10" x14ac:dyDescent="0.25">
      <c r="A28">
        <v>22</v>
      </c>
      <c r="B28" s="6" t="str">
        <f>VLOOKUP($A28,'100_MLADŠÍ'!$C$7:$L$42,2,FALSE)</f>
        <v/>
      </c>
      <c r="C28" s="5">
        <f>VLOOKUP($A28,'100_MLADŠÍ'!$C$7:$L$42,3,FALSE)</f>
        <v>0</v>
      </c>
      <c r="D28" s="4">
        <f>VLOOKUP($A28,'100_MLADŠÍ'!$C$7:$L$42,4,FALSE)</f>
        <v>0</v>
      </c>
      <c r="E28" s="4">
        <f>VLOOKUP($A28,'100_MLADŠÍ'!$C$7:$L$42,5,FALSE)</f>
        <v>0</v>
      </c>
      <c r="F28" s="3">
        <f>VLOOKUP($A28,'100_MLADŠÍ'!$C$7:$L$42,6,FALSE)</f>
        <v>0</v>
      </c>
      <c r="G28" s="2">
        <f>VLOOKUP($A28,'100_MLADŠÍ'!$C$7:$L$42,7,FALSE)</f>
        <v>0</v>
      </c>
      <c r="H28" s="2">
        <f>VLOOKUP($A28,'100_MLADŠÍ'!$C$7:$L$42,8,FALSE)</f>
        <v>0</v>
      </c>
      <c r="I28" s="2"/>
      <c r="J28" s="1" t="str">
        <f>VLOOKUP($A28,'100_MLADŠÍ'!$C$7:$L$42,10,FALSE)</f>
        <v/>
      </c>
    </row>
    <row r="29" spans="1:10" x14ac:dyDescent="0.25">
      <c r="A29">
        <v>23</v>
      </c>
      <c r="B29" s="6" t="str">
        <f>VLOOKUP($A29,'100_MLADŠÍ'!$C$7:$L$42,2,FALSE)</f>
        <v/>
      </c>
      <c r="C29" s="5">
        <f>VLOOKUP($A29,'100_MLADŠÍ'!$C$7:$L$42,3,FALSE)</f>
        <v>0</v>
      </c>
      <c r="D29" s="4">
        <f>VLOOKUP($A29,'100_MLADŠÍ'!$C$7:$L$42,4,FALSE)</f>
        <v>0</v>
      </c>
      <c r="E29" s="4">
        <f>VLOOKUP($A29,'100_MLADŠÍ'!$C$7:$L$42,5,FALSE)</f>
        <v>0</v>
      </c>
      <c r="F29" s="3">
        <f>VLOOKUP($A29,'100_MLADŠÍ'!$C$7:$L$42,6,FALSE)</f>
        <v>0</v>
      </c>
      <c r="G29" s="2">
        <f>VLOOKUP($A29,'100_MLADŠÍ'!$C$7:$L$42,7,FALSE)</f>
        <v>0</v>
      </c>
      <c r="H29" s="2">
        <f>VLOOKUP($A29,'100_MLADŠÍ'!$C$7:$L$42,8,FALSE)</f>
        <v>0</v>
      </c>
      <c r="I29" s="2"/>
      <c r="J29" s="1" t="str">
        <f>VLOOKUP($A29,'100_MLADŠÍ'!$C$7:$L$42,10,FALSE)</f>
        <v/>
      </c>
    </row>
    <row r="30" spans="1:10" x14ac:dyDescent="0.25">
      <c r="A30">
        <v>24</v>
      </c>
      <c r="B30" s="6" t="str">
        <f>VLOOKUP($A30,'100_MLADŠÍ'!$C$7:$L$42,2,FALSE)</f>
        <v/>
      </c>
      <c r="C30" s="5">
        <f>VLOOKUP($A30,'100_MLADŠÍ'!$C$7:$L$42,3,FALSE)</f>
        <v>0</v>
      </c>
      <c r="D30" s="4">
        <f>VLOOKUP($A30,'100_MLADŠÍ'!$C$7:$L$42,4,FALSE)</f>
        <v>0</v>
      </c>
      <c r="E30" s="4">
        <f>VLOOKUP($A30,'100_MLADŠÍ'!$C$7:$L$42,5,FALSE)</f>
        <v>0</v>
      </c>
      <c r="F30" s="3">
        <f>VLOOKUP($A30,'100_MLADŠÍ'!$C$7:$L$42,6,FALSE)</f>
        <v>0</v>
      </c>
      <c r="G30" s="2">
        <f>VLOOKUP($A30,'100_MLADŠÍ'!$C$7:$L$42,7,FALSE)</f>
        <v>0</v>
      </c>
      <c r="H30" s="2">
        <f>VLOOKUP($A30,'100_MLADŠÍ'!$C$7:$L$42,8,FALSE)</f>
        <v>0</v>
      </c>
      <c r="I30" s="2"/>
      <c r="J30" s="1" t="str">
        <f>VLOOKUP($A30,'100_MLADŠÍ'!$C$7:$L$42,10,FALSE)</f>
        <v/>
      </c>
    </row>
    <row r="31" spans="1:10" x14ac:dyDescent="0.25">
      <c r="A31">
        <v>25</v>
      </c>
      <c r="B31" s="6" t="str">
        <f>VLOOKUP($A31,'100_MLADŠÍ'!$C$7:$L$42,2,FALSE)</f>
        <v/>
      </c>
      <c r="C31" s="5">
        <f>VLOOKUP($A31,'100_MLADŠÍ'!$C$7:$L$42,3,FALSE)</f>
        <v>0</v>
      </c>
      <c r="D31" s="4">
        <f>VLOOKUP($A31,'100_MLADŠÍ'!$C$7:$L$42,4,FALSE)</f>
        <v>0</v>
      </c>
      <c r="E31" s="4">
        <f>VLOOKUP($A31,'100_MLADŠÍ'!$C$7:$L$42,5,FALSE)</f>
        <v>0</v>
      </c>
      <c r="F31" s="3">
        <f>VLOOKUP($A31,'100_MLADŠÍ'!$C$7:$L$42,6,FALSE)</f>
        <v>0</v>
      </c>
      <c r="G31" s="2">
        <f>VLOOKUP($A31,'100_MLADŠÍ'!$C$7:$L$42,7,FALSE)</f>
        <v>0</v>
      </c>
      <c r="H31" s="2">
        <f>VLOOKUP($A31,'100_MLADŠÍ'!$C$7:$L$42,8,FALSE)</f>
        <v>0</v>
      </c>
      <c r="I31" s="2"/>
      <c r="J31" s="1" t="str">
        <f>VLOOKUP($A31,'100_MLADŠÍ'!$C$7:$L$42,10,FALSE)</f>
        <v/>
      </c>
    </row>
    <row r="32" spans="1:10" x14ac:dyDescent="0.25">
      <c r="A32">
        <v>26</v>
      </c>
      <c r="B32" s="6" t="str">
        <f>VLOOKUP($A32,'100_MLADŠÍ'!$C$7:$L$42,2,FALSE)</f>
        <v/>
      </c>
      <c r="C32" s="5">
        <f>VLOOKUP($A32,'100_MLADŠÍ'!$C$7:$L$42,3,FALSE)</f>
        <v>0</v>
      </c>
      <c r="D32" s="4">
        <f>VLOOKUP($A32,'100_MLADŠÍ'!$C$7:$L$42,4,FALSE)</f>
        <v>0</v>
      </c>
      <c r="E32" s="4">
        <f>VLOOKUP($A32,'100_MLADŠÍ'!$C$7:$L$42,5,FALSE)</f>
        <v>0</v>
      </c>
      <c r="F32" s="3">
        <f>VLOOKUP($A32,'100_MLADŠÍ'!$C$7:$L$42,6,FALSE)</f>
        <v>0</v>
      </c>
      <c r="G32" s="2">
        <f>VLOOKUP($A32,'100_MLADŠÍ'!$C$7:$L$42,7,FALSE)</f>
        <v>0</v>
      </c>
      <c r="H32" s="2">
        <f>VLOOKUP($A32,'100_MLADŠÍ'!$C$7:$L$42,8,FALSE)</f>
        <v>0</v>
      </c>
      <c r="I32" s="2"/>
      <c r="J32" s="1" t="str">
        <f>VLOOKUP($A32,'100_MLADŠÍ'!$C$7:$L$42,10,FALSE)</f>
        <v/>
      </c>
    </row>
    <row r="33" spans="1:10" x14ac:dyDescent="0.25">
      <c r="A33">
        <v>27</v>
      </c>
      <c r="B33" s="6" t="str">
        <f>VLOOKUP($A33,'100_MLADŠÍ'!$C$7:$L$42,2,FALSE)</f>
        <v/>
      </c>
      <c r="C33" s="5">
        <f>VLOOKUP($A33,'100_MLADŠÍ'!$C$7:$L$42,3,FALSE)</f>
        <v>0</v>
      </c>
      <c r="D33" s="4">
        <f>VLOOKUP($A33,'100_MLADŠÍ'!$C$7:$L$42,4,FALSE)</f>
        <v>0</v>
      </c>
      <c r="E33" s="4">
        <f>VLOOKUP($A33,'100_MLADŠÍ'!$C$7:$L$42,5,FALSE)</f>
        <v>0</v>
      </c>
      <c r="F33" s="3">
        <f>VLOOKUP($A33,'100_MLADŠÍ'!$C$7:$L$42,6,FALSE)</f>
        <v>0</v>
      </c>
      <c r="G33" s="2">
        <f>VLOOKUP($A33,'100_MLADŠÍ'!$C$7:$L$42,7,FALSE)</f>
        <v>0</v>
      </c>
      <c r="H33" s="2">
        <f>VLOOKUP($A33,'100_MLADŠÍ'!$C$7:$L$42,8,FALSE)</f>
        <v>0</v>
      </c>
      <c r="I33" s="2"/>
      <c r="J33" s="1" t="str">
        <f>VLOOKUP($A33,'100_MLADŠÍ'!$C$7:$L$42,10,FALSE)</f>
        <v/>
      </c>
    </row>
    <row r="34" spans="1:10" x14ac:dyDescent="0.25">
      <c r="A34">
        <v>28</v>
      </c>
      <c r="B34" s="6" t="str">
        <f>VLOOKUP($A34,'100_MLADŠÍ'!$C$7:$L$42,2,FALSE)</f>
        <v/>
      </c>
      <c r="C34" s="5">
        <f>VLOOKUP($A34,'100_MLADŠÍ'!$C$7:$L$42,3,FALSE)</f>
        <v>0</v>
      </c>
      <c r="D34" s="4">
        <f>VLOOKUP($A34,'100_MLADŠÍ'!$C$7:$L$42,4,FALSE)</f>
        <v>0</v>
      </c>
      <c r="E34" s="4">
        <f>VLOOKUP($A34,'100_MLADŠÍ'!$C$7:$L$42,5,FALSE)</f>
        <v>0</v>
      </c>
      <c r="F34" s="3">
        <f>VLOOKUP($A34,'100_MLADŠÍ'!$C$7:$L$42,6,FALSE)</f>
        <v>0</v>
      </c>
      <c r="G34" s="2">
        <f>VLOOKUP($A34,'100_MLADŠÍ'!$C$7:$L$42,7,FALSE)</f>
        <v>0</v>
      </c>
      <c r="H34" s="2">
        <f>VLOOKUP($A34,'100_MLADŠÍ'!$C$7:$L$42,8,FALSE)</f>
        <v>0</v>
      </c>
      <c r="I34" s="2"/>
      <c r="J34" s="1" t="str">
        <f>VLOOKUP($A34,'100_MLADŠÍ'!$C$7:$L$42,10,FALSE)</f>
        <v/>
      </c>
    </row>
    <row r="35" spans="1:10" x14ac:dyDescent="0.25">
      <c r="A35">
        <v>29</v>
      </c>
      <c r="B35" s="6" t="str">
        <f>VLOOKUP($A35,'100_MLADŠÍ'!$C$7:$L$42,2,FALSE)</f>
        <v/>
      </c>
      <c r="C35" s="5">
        <f>VLOOKUP($A35,'100_MLADŠÍ'!$C$7:$L$42,3,FALSE)</f>
        <v>0</v>
      </c>
      <c r="D35" s="4">
        <f>VLOOKUP($A35,'100_MLADŠÍ'!$C$7:$L$42,4,FALSE)</f>
        <v>0</v>
      </c>
      <c r="E35" s="4">
        <f>VLOOKUP($A35,'100_MLADŠÍ'!$C$7:$L$42,5,FALSE)</f>
        <v>0</v>
      </c>
      <c r="F35" s="3">
        <f>VLOOKUP($A35,'100_MLADŠÍ'!$C$7:$L$42,6,FALSE)</f>
        <v>0</v>
      </c>
      <c r="G35" s="2">
        <f>VLOOKUP($A35,'100_MLADŠÍ'!$C$7:$L$42,7,FALSE)</f>
        <v>0</v>
      </c>
      <c r="H35" s="2">
        <f>VLOOKUP($A35,'100_MLADŠÍ'!$C$7:$L$42,8,FALSE)</f>
        <v>0</v>
      </c>
      <c r="I35" s="2"/>
      <c r="J35" s="1" t="str">
        <f>VLOOKUP($A35,'100_MLADŠÍ'!$C$7:$L$42,10,FALSE)</f>
        <v/>
      </c>
    </row>
    <row r="36" spans="1:10" x14ac:dyDescent="0.25">
      <c r="A36">
        <v>30</v>
      </c>
      <c r="B36" s="6" t="str">
        <f>VLOOKUP($A36,'100_MLADŠÍ'!$C$7:$L$42,2,FALSE)</f>
        <v/>
      </c>
      <c r="C36" s="5">
        <f>VLOOKUP($A36,'100_MLADŠÍ'!$C$7:$L$42,3,FALSE)</f>
        <v>0</v>
      </c>
      <c r="D36" s="4">
        <f>VLOOKUP($A36,'100_MLADŠÍ'!$C$7:$L$42,4,FALSE)</f>
        <v>0</v>
      </c>
      <c r="E36" s="4">
        <f>VLOOKUP($A36,'100_MLADŠÍ'!$C$7:$L$42,5,FALSE)</f>
        <v>0</v>
      </c>
      <c r="F36" s="3">
        <f>VLOOKUP($A36,'100_MLADŠÍ'!$C$7:$L$42,6,FALSE)</f>
        <v>0</v>
      </c>
      <c r="G36" s="2">
        <f>VLOOKUP($A36,'100_MLADŠÍ'!$C$7:$L$42,7,FALSE)</f>
        <v>0</v>
      </c>
      <c r="H36" s="2">
        <f>VLOOKUP($A36,'100_MLADŠÍ'!$C$7:$L$42,8,FALSE)</f>
        <v>0</v>
      </c>
      <c r="I36" s="2"/>
      <c r="J36" s="1" t="str">
        <f>VLOOKUP($A36,'100_MLADŠÍ'!$C$7:$L$42,10,FALSE)</f>
        <v/>
      </c>
    </row>
    <row r="37" spans="1:10" x14ac:dyDescent="0.25">
      <c r="A37">
        <v>31</v>
      </c>
      <c r="B37" s="6" t="str">
        <f>VLOOKUP($A37,'100_MLADŠÍ'!$C$7:$L$42,2,FALSE)</f>
        <v/>
      </c>
      <c r="C37" s="5">
        <f>VLOOKUP($A37,'100_MLADŠÍ'!$C$7:$L$42,3,FALSE)</f>
        <v>0</v>
      </c>
      <c r="D37" s="4">
        <f>VLOOKUP($A37,'100_MLADŠÍ'!$C$7:$L$42,4,FALSE)</f>
        <v>0</v>
      </c>
      <c r="E37" s="4">
        <f>VLOOKUP($A37,'100_MLADŠÍ'!$C$7:$L$42,5,FALSE)</f>
        <v>0</v>
      </c>
      <c r="F37" s="3">
        <f>VLOOKUP($A37,'100_MLADŠÍ'!$C$7:$L$42,6,FALSE)</f>
        <v>0</v>
      </c>
      <c r="G37" s="2">
        <f>VLOOKUP($A37,'100_MLADŠÍ'!$C$7:$L$42,7,FALSE)</f>
        <v>0</v>
      </c>
      <c r="H37" s="2">
        <f>VLOOKUP($A37,'100_MLADŠÍ'!$C$7:$L$42,8,FALSE)</f>
        <v>0</v>
      </c>
      <c r="I37" s="2"/>
      <c r="J37" s="1" t="str">
        <f>VLOOKUP($A37,'100_MLADŠÍ'!$C$7:$L$42,10,FALSE)</f>
        <v/>
      </c>
    </row>
    <row r="38" spans="1:10" x14ac:dyDescent="0.25">
      <c r="A38">
        <v>32</v>
      </c>
      <c r="B38" s="6" t="str">
        <f>VLOOKUP($A38,'100_MLADŠÍ'!$C$7:$L$42,2,FALSE)</f>
        <v/>
      </c>
      <c r="C38" s="5">
        <f>VLOOKUP($A38,'100_MLADŠÍ'!$C$7:$L$42,3,FALSE)</f>
        <v>0</v>
      </c>
      <c r="D38" s="4">
        <f>VLOOKUP($A38,'100_MLADŠÍ'!$C$7:$L$42,4,FALSE)</f>
        <v>0</v>
      </c>
      <c r="E38" s="4">
        <f>VLOOKUP($A38,'100_MLADŠÍ'!$C$7:$L$42,5,FALSE)</f>
        <v>0</v>
      </c>
      <c r="F38" s="3">
        <f>VLOOKUP($A38,'100_MLADŠÍ'!$C$7:$L$42,6,FALSE)</f>
        <v>0</v>
      </c>
      <c r="G38" s="2">
        <f>VLOOKUP($A38,'100_MLADŠÍ'!$C$7:$L$42,7,FALSE)</f>
        <v>0</v>
      </c>
      <c r="H38" s="2">
        <f>VLOOKUP($A38,'100_MLADŠÍ'!$C$7:$L$42,8,FALSE)</f>
        <v>0</v>
      </c>
      <c r="I38" s="2"/>
      <c r="J38" s="1" t="str">
        <f>VLOOKUP($A38,'100_MLADŠÍ'!$C$7:$L$42,10,FALSE)</f>
        <v/>
      </c>
    </row>
    <row r="39" spans="1:10" x14ac:dyDescent="0.25">
      <c r="A39">
        <v>33</v>
      </c>
      <c r="B39" s="6" t="str">
        <f>VLOOKUP($A39,'100_MLADŠÍ'!$C$7:$L$42,2,FALSE)</f>
        <v/>
      </c>
      <c r="C39" s="5">
        <f>VLOOKUP($A39,'100_MLADŠÍ'!$C$7:$L$42,3,FALSE)</f>
        <v>0</v>
      </c>
      <c r="D39" s="4">
        <f>VLOOKUP($A39,'100_MLADŠÍ'!$C$7:$L$42,4,FALSE)</f>
        <v>0</v>
      </c>
      <c r="E39" s="4">
        <f>VLOOKUP($A39,'100_MLADŠÍ'!$C$7:$L$42,5,FALSE)</f>
        <v>0</v>
      </c>
      <c r="F39" s="3">
        <f>VLOOKUP($A39,'100_MLADŠÍ'!$C$7:$L$42,6,FALSE)</f>
        <v>0</v>
      </c>
      <c r="G39" s="2">
        <f>VLOOKUP($A39,'100_MLADŠÍ'!$C$7:$L$42,7,FALSE)</f>
        <v>0</v>
      </c>
      <c r="H39" s="2">
        <f>VLOOKUP($A39,'100_MLADŠÍ'!$C$7:$L$42,8,FALSE)</f>
        <v>0</v>
      </c>
      <c r="I39" s="2"/>
      <c r="J39" s="1" t="str">
        <f>VLOOKUP($A39,'100_MLADŠÍ'!$C$7:$L$42,10,FALSE)</f>
        <v/>
      </c>
    </row>
    <row r="40" spans="1:10" x14ac:dyDescent="0.25">
      <c r="A40">
        <v>34</v>
      </c>
      <c r="B40" s="6" t="str">
        <f>VLOOKUP($A40,'100_MLADŠÍ'!$C$7:$L$42,2,FALSE)</f>
        <v/>
      </c>
      <c r="C40" s="5">
        <f>VLOOKUP($A40,'100_MLADŠÍ'!$C$7:$L$42,3,FALSE)</f>
        <v>0</v>
      </c>
      <c r="D40" s="4">
        <f>VLOOKUP($A40,'100_MLADŠÍ'!$C$7:$L$42,4,FALSE)</f>
        <v>0</v>
      </c>
      <c r="E40" s="4">
        <f>VLOOKUP($A40,'100_MLADŠÍ'!$C$7:$L$42,5,FALSE)</f>
        <v>0</v>
      </c>
      <c r="F40" s="3">
        <f>VLOOKUP($A40,'100_MLADŠÍ'!$C$7:$L$42,6,FALSE)</f>
        <v>0</v>
      </c>
      <c r="G40" s="2">
        <f>VLOOKUP($A40,'100_MLADŠÍ'!$C$7:$L$42,7,FALSE)</f>
        <v>0</v>
      </c>
      <c r="H40" s="2">
        <f>VLOOKUP($A40,'100_MLADŠÍ'!$C$7:$L$42,8,FALSE)</f>
        <v>0</v>
      </c>
      <c r="I40" s="2"/>
      <c r="J40" s="1" t="str">
        <f>VLOOKUP($A40,'100_MLADŠÍ'!$C$7:$L$42,10,FALSE)</f>
        <v/>
      </c>
    </row>
    <row r="41" spans="1:10" x14ac:dyDescent="0.25">
      <c r="A41">
        <v>35</v>
      </c>
      <c r="B41" s="27" t="str">
        <f>VLOOKUP($A41,'100_MLADŠÍ'!$C$7:$L$42,2,FALSE)</f>
        <v/>
      </c>
      <c r="C41" s="28">
        <f>VLOOKUP($A41,'100_MLADŠÍ'!$C$7:$L$42,3,FALSE)</f>
        <v>0</v>
      </c>
      <c r="D41" s="29">
        <f>VLOOKUP($A41,'100_MLADŠÍ'!$C$7:$L$42,4,FALSE)</f>
        <v>0</v>
      </c>
      <c r="E41" s="29">
        <f>VLOOKUP($A41,'100_MLADŠÍ'!$C$7:$L$42,5,FALSE)</f>
        <v>0</v>
      </c>
      <c r="F41" s="30">
        <f>VLOOKUP($A41,'100_MLADŠÍ'!$C$7:$L$42,6,FALSE)</f>
        <v>0</v>
      </c>
      <c r="G41" s="31">
        <f>VLOOKUP($A41,'100_MLADŠÍ'!$C$7:$L$42,7,FALSE)</f>
        <v>0</v>
      </c>
      <c r="H41" s="31">
        <f>VLOOKUP($A41,'100_MLADŠÍ'!$C$7:$L$42,8,FALSE)</f>
        <v>0</v>
      </c>
      <c r="I41" s="31"/>
      <c r="J41" s="32" t="str">
        <f>VLOOKUP($A41,'100_MLADŠÍ'!$C$7:$L$42,10,FALSE)</f>
        <v/>
      </c>
    </row>
    <row r="42" spans="1:10" ht="15.75" thickBot="1" x14ac:dyDescent="0.3">
      <c r="A42">
        <v>36</v>
      </c>
      <c r="B42" s="33" t="str">
        <f>VLOOKUP($A42,'100_MLADŠÍ'!$C$7:$L$42,2,FALSE)</f>
        <v/>
      </c>
      <c r="C42" s="34">
        <f>VLOOKUP($A42,'100_MLADŠÍ'!$C$7:$L$42,3,FALSE)</f>
        <v>0</v>
      </c>
      <c r="D42" s="35">
        <f>VLOOKUP($A42,'100_MLADŠÍ'!$C$7:$L$42,4,FALSE)</f>
        <v>0</v>
      </c>
      <c r="E42" s="35">
        <f>VLOOKUP($A42,'100_MLADŠÍ'!$C$7:$L$42,5,FALSE)</f>
        <v>0</v>
      </c>
      <c r="F42" s="36">
        <f>VLOOKUP($A42,'100_MLADŠÍ'!$C$7:$L$42,6,FALSE)</f>
        <v>0</v>
      </c>
      <c r="G42" s="37">
        <f>VLOOKUP($A42,'100_MLADŠÍ'!$C$7:$L$42,7,FALSE)</f>
        <v>0</v>
      </c>
      <c r="H42" s="37">
        <f>VLOOKUP($A42,'100_MLADŠÍ'!$C$7:$L$42,8,FALSE)</f>
        <v>0</v>
      </c>
      <c r="I42" s="37"/>
      <c r="J42" s="38" t="str">
        <f>VLOOKUP($A42,'100_MLADŠÍ'!$C$7:$L$42,10,FALSE)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7" workbookViewId="0">
      <selection activeCell="B7" sqref="B7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55" t="s">
        <v>53</v>
      </c>
      <c r="C1" s="156"/>
      <c r="D1" s="156"/>
      <c r="E1" s="156"/>
      <c r="F1" s="156"/>
      <c r="G1" s="156"/>
      <c r="H1" s="156"/>
      <c r="I1" s="156"/>
      <c r="J1" s="156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13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VLOOKUP($A7,'100_STŘEDNÍ'!$C$7:$L$42,2,FALSE)</f>
        <v>1</v>
      </c>
      <c r="C7" s="11">
        <f>VLOOKUP($A7,'100_STŘEDNÍ'!$C$7:$L$42,3,FALSE)</f>
        <v>54</v>
      </c>
      <c r="D7" s="10" t="str">
        <f>VLOOKUP($A7,'100_STŘEDNÍ'!$C$7:$L$42,4,FALSE)</f>
        <v>Bondarenko Ilja</v>
      </c>
      <c r="E7" s="10" t="str">
        <f>VLOOKUP($A7,'100_STŘEDNÍ'!$C$7:$L$42,5,FALSE)</f>
        <v>Belarus</v>
      </c>
      <c r="F7" s="9">
        <f>VLOOKUP($A7,'100_STŘEDNÍ'!$C$7:$L$42,6,FALSE)</f>
        <v>2003</v>
      </c>
      <c r="G7" s="8">
        <f>VLOOKUP($A7,'100_STŘEDNÍ'!$C$7:$L$42,7,FALSE)</f>
        <v>15.56</v>
      </c>
      <c r="H7" s="8">
        <f>VLOOKUP($A7,'100_STŘEDNÍ'!$C$7:$L$42,8,FALSE)</f>
        <v>15.54</v>
      </c>
      <c r="I7" s="8"/>
      <c r="J7" s="7">
        <f>VLOOKUP($A7,'100_STŘEDNÍ'!$C$7:$L$42,10,FALSE)</f>
        <v>15.54</v>
      </c>
    </row>
    <row r="8" spans="1:10" x14ac:dyDescent="0.25">
      <c r="A8">
        <v>2</v>
      </c>
      <c r="B8" s="6">
        <f>VLOOKUP($A8,'100_STŘEDNÍ'!$C$7:$L$42,2,FALSE)</f>
        <v>2</v>
      </c>
      <c r="C8" s="5">
        <f>VLOOKUP($A8,'100_STŘEDNÍ'!$C$7:$L$42,3,FALSE)</f>
        <v>45</v>
      </c>
      <c r="D8" s="4" t="str">
        <f>VLOOKUP($A8,'100_STŘEDNÍ'!$C$7:$L$42,4,FALSE)</f>
        <v>Perevoznikov Stanislav</v>
      </c>
      <c r="E8" s="4" t="str">
        <f>VLOOKUP($A8,'100_STŘEDNÍ'!$C$7:$L$42,5,FALSE)</f>
        <v>Belarus</v>
      </c>
      <c r="F8" s="3">
        <f>VLOOKUP($A8,'100_STŘEDNÍ'!$C$7:$L$42,6,FALSE)</f>
        <v>2002</v>
      </c>
      <c r="G8" s="2">
        <f>VLOOKUP($A8,'100_STŘEDNÍ'!$C$7:$L$42,7,FALSE)</f>
        <v>17.37</v>
      </c>
      <c r="H8" s="2">
        <f>VLOOKUP($A8,'100_STŘEDNÍ'!$C$7:$L$42,8,FALSE)</f>
        <v>15.95</v>
      </c>
      <c r="I8" s="2"/>
      <c r="J8" s="1">
        <f>VLOOKUP($A8,'100_STŘEDNÍ'!$C$7:$L$42,10,FALSE)</f>
        <v>15.95</v>
      </c>
    </row>
    <row r="9" spans="1:10" x14ac:dyDescent="0.25">
      <c r="A9">
        <v>3</v>
      </c>
      <c r="B9" s="6">
        <f>VLOOKUP($A9,'100_STŘEDNÍ'!$C$7:$L$42,2,FALSE)</f>
        <v>3</v>
      </c>
      <c r="C9" s="5">
        <f>VLOOKUP($A9,'100_STŘEDNÍ'!$C$7:$L$42,3,FALSE)</f>
        <v>53</v>
      </c>
      <c r="D9" s="4" t="str">
        <f>VLOOKUP($A9,'100_STŘEDNÍ'!$C$7:$L$42,4,FALSE)</f>
        <v>Bubeníček Lukáš</v>
      </c>
      <c r="E9" s="4" t="str">
        <f>VLOOKUP($A9,'100_STŘEDNÍ'!$C$7:$L$42,5,FALSE)</f>
        <v>Czech "B"</v>
      </c>
      <c r="F9" s="3">
        <f>VLOOKUP($A9,'100_STŘEDNÍ'!$C$7:$L$42,6,FALSE)</f>
        <v>2002</v>
      </c>
      <c r="G9" s="2">
        <f>VLOOKUP($A9,'100_STŘEDNÍ'!$C$7:$L$42,7,FALSE)</f>
        <v>17.37</v>
      </c>
      <c r="H9" s="2">
        <f>VLOOKUP($A9,'100_STŘEDNÍ'!$C$7:$L$42,8,FALSE)</f>
        <v>16.41</v>
      </c>
      <c r="I9" s="2"/>
      <c r="J9" s="1">
        <f>VLOOKUP($A9,'100_STŘEDNÍ'!$C$7:$L$42,10,FALSE)</f>
        <v>16.41</v>
      </c>
    </row>
    <row r="10" spans="1:10" x14ac:dyDescent="0.25">
      <c r="A10">
        <v>4</v>
      </c>
      <c r="B10" s="6">
        <f>VLOOKUP($A10,'100_STŘEDNÍ'!$C$7:$L$42,2,FALSE)</f>
        <v>4</v>
      </c>
      <c r="C10" s="5">
        <f>VLOOKUP($A10,'100_STŘEDNÍ'!$C$7:$L$42,3,FALSE)</f>
        <v>59</v>
      </c>
      <c r="D10" s="4" t="str">
        <f>VLOOKUP($A10,'100_STŘEDNÍ'!$C$7:$L$42,4,FALSE)</f>
        <v>Šváb Jan</v>
      </c>
      <c r="E10" s="4" t="str">
        <f>VLOOKUP($A10,'100_STŘEDNÍ'!$C$7:$L$42,5,FALSE)</f>
        <v>Czech "A"</v>
      </c>
      <c r="F10" s="3">
        <f>VLOOKUP($A10,'100_STŘEDNÍ'!$C$7:$L$42,6,FALSE)</f>
        <v>2002</v>
      </c>
      <c r="G10" s="2">
        <f>VLOOKUP($A10,'100_STŘEDNÍ'!$C$7:$L$42,7,FALSE)</f>
        <v>17.59</v>
      </c>
      <c r="H10" s="2">
        <f>VLOOKUP($A10,'100_STŘEDNÍ'!$C$7:$L$42,8,FALSE)</f>
        <v>17.5</v>
      </c>
      <c r="I10" s="2"/>
      <c r="J10" s="1">
        <f>VLOOKUP($A10,'100_STŘEDNÍ'!$C$7:$L$42,10,FALSE)</f>
        <v>17.5</v>
      </c>
    </row>
    <row r="11" spans="1:10" x14ac:dyDescent="0.25">
      <c r="A11">
        <v>5</v>
      </c>
      <c r="B11" s="6">
        <f>VLOOKUP($A11,'100_STŘEDNÍ'!$C$7:$L$42,2,FALSE)</f>
        <v>5</v>
      </c>
      <c r="C11" s="5">
        <f>VLOOKUP($A11,'100_STŘEDNÍ'!$C$7:$L$42,3,FALSE)</f>
        <v>50</v>
      </c>
      <c r="D11" s="4" t="str">
        <f>VLOOKUP($A11,'100_STŘEDNÍ'!$C$7:$L$42,4,FALSE)</f>
        <v>Lefner Matyáš</v>
      </c>
      <c r="E11" s="4" t="str">
        <f>VLOOKUP($A11,'100_STŘEDNÍ'!$C$7:$L$42,5,FALSE)</f>
        <v>Czech "A"</v>
      </c>
      <c r="F11" s="3">
        <f>VLOOKUP($A11,'100_STŘEDNÍ'!$C$7:$L$42,6,FALSE)</f>
        <v>2003</v>
      </c>
      <c r="G11" s="2">
        <f>VLOOKUP($A11,'100_STŘEDNÍ'!$C$7:$L$42,7,FALSE)</f>
        <v>19.920000000000002</v>
      </c>
      <c r="H11" s="2">
        <f>VLOOKUP($A11,'100_STŘEDNÍ'!$C$7:$L$42,8,FALSE)</f>
        <v>17.55</v>
      </c>
      <c r="I11" s="2"/>
      <c r="J11" s="1">
        <f>VLOOKUP($A11,'100_STŘEDNÍ'!$C$7:$L$42,10,FALSE)</f>
        <v>17.55</v>
      </c>
    </row>
    <row r="12" spans="1:10" x14ac:dyDescent="0.25">
      <c r="A12">
        <v>6</v>
      </c>
      <c r="B12" s="6">
        <f>VLOOKUP($A12,'100_STŘEDNÍ'!$C$7:$L$42,2,FALSE)</f>
        <v>6</v>
      </c>
      <c r="C12" s="5">
        <f>VLOOKUP($A12,'100_STŘEDNÍ'!$C$7:$L$42,3,FALSE)</f>
        <v>57</v>
      </c>
      <c r="D12" s="4" t="str">
        <f>VLOOKUP($A12,'100_STŘEDNÍ'!$C$7:$L$42,4,FALSE)</f>
        <v>Nový Jan</v>
      </c>
      <c r="E12" s="4" t="str">
        <f>VLOOKUP($A12,'100_STŘEDNÍ'!$C$7:$L$42,5,FALSE)</f>
        <v>Horní Bělá</v>
      </c>
      <c r="F12" s="3">
        <f>VLOOKUP($A12,'100_STŘEDNÍ'!$C$7:$L$42,6,FALSE)</f>
        <v>2002</v>
      </c>
      <c r="G12" s="2" t="str">
        <f>VLOOKUP($A12,'100_STŘEDNÍ'!$C$7:$L$42,7,FALSE)</f>
        <v>NP</v>
      </c>
      <c r="H12" s="2">
        <f>VLOOKUP($A12,'100_STŘEDNÍ'!$C$7:$L$42,8,FALSE)</f>
        <v>17.55</v>
      </c>
      <c r="I12" s="2"/>
      <c r="J12" s="1">
        <f>VLOOKUP($A12,'100_STŘEDNÍ'!$C$7:$L$42,10,FALSE)</f>
        <v>17.55</v>
      </c>
    </row>
    <row r="13" spans="1:10" x14ac:dyDescent="0.25">
      <c r="A13">
        <v>7</v>
      </c>
      <c r="B13" s="6">
        <f>VLOOKUP($A13,'100_STŘEDNÍ'!$C$7:$L$42,2,FALSE)</f>
        <v>7</v>
      </c>
      <c r="C13" s="5">
        <f>VLOOKUP($A13,'100_STŘEDNÍ'!$C$7:$L$42,3,FALSE)</f>
        <v>55</v>
      </c>
      <c r="D13" s="4" t="str">
        <f>VLOOKUP($A13,'100_STŘEDNÍ'!$C$7:$L$42,4,FALSE)</f>
        <v>Michalski Jakub</v>
      </c>
      <c r="E13" s="4" t="str">
        <f>VLOOKUP($A13,'100_STŘEDNÍ'!$C$7:$L$42,5,FALSE)</f>
        <v>Karviná-Hranice</v>
      </c>
      <c r="F13" s="3">
        <f>VLOOKUP($A13,'100_STŘEDNÍ'!$C$7:$L$42,6,FALSE)</f>
        <v>2003</v>
      </c>
      <c r="G13" s="2">
        <f>VLOOKUP($A13,'100_STŘEDNÍ'!$C$7:$L$42,7,FALSE)</f>
        <v>17.59</v>
      </c>
      <c r="H13" s="2">
        <f>VLOOKUP($A13,'100_STŘEDNÍ'!$C$7:$L$42,8,FALSE)</f>
        <v>23.76</v>
      </c>
      <c r="I13" s="2"/>
      <c r="J13" s="1">
        <f>VLOOKUP($A13,'100_STŘEDNÍ'!$C$7:$L$42,10,FALSE)</f>
        <v>17.59</v>
      </c>
    </row>
    <row r="14" spans="1:10" x14ac:dyDescent="0.25">
      <c r="A14">
        <v>8</v>
      </c>
      <c r="B14" s="6">
        <f>VLOOKUP($A14,'100_STŘEDNÍ'!$C$7:$L$42,2,FALSE)</f>
        <v>8</v>
      </c>
      <c r="C14" s="5">
        <f>VLOOKUP($A14,'100_STŘEDNÍ'!$C$7:$L$42,3,FALSE)</f>
        <v>44</v>
      </c>
      <c r="D14" s="4" t="str">
        <f>VLOOKUP($A14,'100_STŘEDNÍ'!$C$7:$L$42,4,FALSE)</f>
        <v>Baletka Adam</v>
      </c>
      <c r="E14" s="4" t="str">
        <f>VLOOKUP($A14,'100_STŘEDNÍ'!$C$7:$L$42,5,FALSE)</f>
        <v>Czech "B"</v>
      </c>
      <c r="F14" s="3">
        <f>VLOOKUP($A14,'100_STŘEDNÍ'!$C$7:$L$42,6,FALSE)</f>
        <v>2002</v>
      </c>
      <c r="G14" s="2">
        <f>VLOOKUP($A14,'100_STŘEDNÍ'!$C$7:$L$42,7,FALSE)</f>
        <v>17.63</v>
      </c>
      <c r="H14" s="2" t="str">
        <f>VLOOKUP($A14,'100_STŘEDNÍ'!$C$7:$L$42,8,FALSE)</f>
        <v>NP</v>
      </c>
      <c r="I14" s="2"/>
      <c r="J14" s="1">
        <f>VLOOKUP($A14,'100_STŘEDNÍ'!$C$7:$L$42,10,FALSE)</f>
        <v>17.63</v>
      </c>
    </row>
    <row r="15" spans="1:10" x14ac:dyDescent="0.25">
      <c r="A15">
        <v>9</v>
      </c>
      <c r="B15" s="6">
        <f>VLOOKUP($A15,'100_STŘEDNÍ'!$C$7:$L$42,2,FALSE)</f>
        <v>9</v>
      </c>
      <c r="C15" s="5">
        <f>VLOOKUP($A15,'100_STŘEDNÍ'!$C$7:$L$42,3,FALSE)</f>
        <v>56</v>
      </c>
      <c r="D15" s="4" t="str">
        <f>VLOOKUP($A15,'100_STŘEDNÍ'!$C$7:$L$42,4,FALSE)</f>
        <v>Holčák Martin</v>
      </c>
      <c r="E15" s="4" t="str">
        <f>VLOOKUP($A15,'100_STŘEDNÍ'!$C$7:$L$42,5,FALSE)</f>
        <v>Oznice</v>
      </c>
      <c r="F15" s="3">
        <f>VLOOKUP($A15,'100_STŘEDNÍ'!$C$7:$L$42,6,FALSE)</f>
        <v>2003</v>
      </c>
      <c r="G15" s="2">
        <f>VLOOKUP($A15,'100_STŘEDNÍ'!$C$7:$L$42,7,FALSE)</f>
        <v>21.32</v>
      </c>
      <c r="H15" s="2">
        <f>VLOOKUP($A15,'100_STŘEDNÍ'!$C$7:$L$42,8,FALSE)</f>
        <v>17.79</v>
      </c>
      <c r="I15" s="2"/>
      <c r="J15" s="1">
        <f>VLOOKUP($A15,'100_STŘEDNÍ'!$C$7:$L$42,10,FALSE)</f>
        <v>17.79</v>
      </c>
    </row>
    <row r="16" spans="1:10" x14ac:dyDescent="0.25">
      <c r="A16">
        <v>10</v>
      </c>
      <c r="B16" s="6">
        <f>VLOOKUP($A16,'100_STŘEDNÍ'!$C$7:$L$42,2,FALSE)</f>
        <v>10</v>
      </c>
      <c r="C16" s="5">
        <f>VLOOKUP($A16,'100_STŘEDNÍ'!$C$7:$L$42,3,FALSE)</f>
        <v>41</v>
      </c>
      <c r="D16" s="4" t="str">
        <f>VLOOKUP($A16,'100_STŘEDNÍ'!$C$7:$L$42,4,FALSE)</f>
        <v>Červinka Jiří</v>
      </c>
      <c r="E16" s="4" t="str">
        <f>VLOOKUP($A16,'100_STŘEDNÍ'!$C$7:$L$42,5,FALSE)</f>
        <v>Czech "A"</v>
      </c>
      <c r="F16" s="3">
        <f>VLOOKUP($A16,'100_STŘEDNÍ'!$C$7:$L$42,6,FALSE)</f>
        <v>2002</v>
      </c>
      <c r="G16" s="2">
        <f>VLOOKUP($A16,'100_STŘEDNÍ'!$C$7:$L$42,7,FALSE)</f>
        <v>20.87</v>
      </c>
      <c r="H16" s="2">
        <f>VLOOKUP($A16,'100_STŘEDNÍ'!$C$7:$L$42,8,FALSE)</f>
        <v>17.940000000000001</v>
      </c>
      <c r="I16" s="2"/>
      <c r="J16" s="1">
        <f>VLOOKUP($A16,'100_STŘEDNÍ'!$C$7:$L$42,10,FALSE)</f>
        <v>17.940000000000001</v>
      </c>
    </row>
    <row r="17" spans="1:10" x14ac:dyDescent="0.25">
      <c r="A17">
        <v>11</v>
      </c>
      <c r="B17" s="6">
        <f>VLOOKUP($A17,'100_STŘEDNÍ'!$C$7:$L$42,2,FALSE)</f>
        <v>11</v>
      </c>
      <c r="C17" s="5">
        <f>VLOOKUP($A17,'100_STŘEDNÍ'!$C$7:$L$42,3,FALSE)</f>
        <v>62</v>
      </c>
      <c r="D17" s="4" t="str">
        <f>VLOOKUP($A17,'100_STŘEDNÍ'!$C$7:$L$42,4,FALSE)</f>
        <v>Dudlíček František</v>
      </c>
      <c r="E17" s="4" t="str">
        <f>VLOOKUP($A17,'100_STŘEDNÍ'!$C$7:$L$42,5,FALSE)</f>
        <v>Czech "B"</v>
      </c>
      <c r="F17" s="3">
        <f>VLOOKUP($A17,'100_STŘEDNÍ'!$C$7:$L$42,6,FALSE)</f>
        <v>2003</v>
      </c>
      <c r="G17" s="2">
        <f>VLOOKUP($A17,'100_STŘEDNÍ'!$C$7:$L$42,7,FALSE)</f>
        <v>19</v>
      </c>
      <c r="H17" s="2">
        <f>VLOOKUP($A17,'100_STŘEDNÍ'!$C$7:$L$42,8,FALSE)</f>
        <v>18.760000000000002</v>
      </c>
      <c r="I17" s="2"/>
      <c r="J17" s="1">
        <f>VLOOKUP($A17,'100_STŘEDNÍ'!$C$7:$L$42,10,FALSE)</f>
        <v>18.760000000000002</v>
      </c>
    </row>
    <row r="18" spans="1:10" x14ac:dyDescent="0.25">
      <c r="A18">
        <v>12</v>
      </c>
      <c r="B18" s="6">
        <f>VLOOKUP($A18,'100_STŘEDNÍ'!$C$7:$L$42,2,FALSE)</f>
        <v>12</v>
      </c>
      <c r="C18" s="5">
        <f>VLOOKUP($A18,'100_STŘEDNÍ'!$C$7:$L$42,3,FALSE)</f>
        <v>58</v>
      </c>
      <c r="D18" s="4" t="str">
        <f>VLOOKUP($A18,'100_STŘEDNÍ'!$C$7:$L$42,4,FALSE)</f>
        <v>Láznička Filip</v>
      </c>
      <c r="E18" s="4" t="str">
        <f>VLOOKUP($A18,'100_STŘEDNÍ'!$C$7:$L$42,5,FALSE)</f>
        <v>Český Těšín-Mosty</v>
      </c>
      <c r="F18" s="3">
        <f>VLOOKUP($A18,'100_STŘEDNÍ'!$C$7:$L$42,6,FALSE)</f>
        <v>2002</v>
      </c>
      <c r="G18" s="2">
        <f>VLOOKUP($A18,'100_STŘEDNÍ'!$C$7:$L$42,7,FALSE)</f>
        <v>18.850000000000001</v>
      </c>
      <c r="H18" s="2">
        <f>VLOOKUP($A18,'100_STŘEDNÍ'!$C$7:$L$42,8,FALSE)</f>
        <v>18.8</v>
      </c>
      <c r="I18" s="2"/>
      <c r="J18" s="1">
        <f>VLOOKUP($A18,'100_STŘEDNÍ'!$C$7:$L$42,10,FALSE)</f>
        <v>18.8</v>
      </c>
    </row>
    <row r="19" spans="1:10" x14ac:dyDescent="0.25">
      <c r="A19">
        <v>13</v>
      </c>
      <c r="B19" s="6">
        <f>VLOOKUP($A19,'100_STŘEDNÍ'!$C$7:$L$42,2,FALSE)</f>
        <v>13</v>
      </c>
      <c r="C19" s="5">
        <f>VLOOKUP($A19,'100_STŘEDNÍ'!$C$7:$L$42,3,FALSE)</f>
        <v>52</v>
      </c>
      <c r="D19" s="4" t="str">
        <f>VLOOKUP($A19,'100_STŘEDNÍ'!$C$7:$L$42,4,FALSE)</f>
        <v>Gabrik Róbert</v>
      </c>
      <c r="E19" s="4" t="str">
        <f>VLOOKUP($A19,'100_STŘEDNÍ'!$C$7:$L$42,5,FALSE)</f>
        <v>Slovakia</v>
      </c>
      <c r="F19" s="3">
        <f>VLOOKUP($A19,'100_STŘEDNÍ'!$C$7:$L$42,6,FALSE)</f>
        <v>2002</v>
      </c>
      <c r="G19" s="2">
        <f>VLOOKUP($A19,'100_STŘEDNÍ'!$C$7:$L$42,7,FALSE)</f>
        <v>18.93</v>
      </c>
      <c r="H19" s="2" t="str">
        <f>VLOOKUP($A19,'100_STŘEDNÍ'!$C$7:$L$42,8,FALSE)</f>
        <v>NP</v>
      </c>
      <c r="I19" s="2"/>
      <c r="J19" s="1">
        <f>VLOOKUP($A19,'100_STŘEDNÍ'!$C$7:$L$42,10,FALSE)</f>
        <v>18.93</v>
      </c>
    </row>
    <row r="20" spans="1:10" x14ac:dyDescent="0.25">
      <c r="A20">
        <v>14</v>
      </c>
      <c r="B20" s="6">
        <f>VLOOKUP($A20,'100_STŘEDNÍ'!$C$7:$L$42,2,FALSE)</f>
        <v>14</v>
      </c>
      <c r="C20" s="5">
        <f>VLOOKUP($A20,'100_STŘEDNÍ'!$C$7:$L$42,3,FALSE)</f>
        <v>49</v>
      </c>
      <c r="D20" s="4" t="str">
        <f>VLOOKUP($A20,'100_STŘEDNÍ'!$C$7:$L$42,4,FALSE)</f>
        <v>Szkandera Filip</v>
      </c>
      <c r="E20" s="4" t="str">
        <f>VLOOKUP($A20,'100_STŘEDNÍ'!$C$7:$L$42,5,FALSE)</f>
        <v>Klopotovice</v>
      </c>
      <c r="F20" s="3">
        <f>VLOOKUP($A20,'100_STŘEDNÍ'!$C$7:$L$42,6,FALSE)</f>
        <v>2002</v>
      </c>
      <c r="G20" s="2">
        <f>VLOOKUP($A20,'100_STŘEDNÍ'!$C$7:$L$42,7,FALSE)</f>
        <v>19.25</v>
      </c>
      <c r="H20" s="2">
        <f>VLOOKUP($A20,'100_STŘEDNÍ'!$C$7:$L$42,8,FALSE)</f>
        <v>19.760000000000002</v>
      </c>
      <c r="I20" s="2"/>
      <c r="J20" s="1">
        <f>VLOOKUP($A20,'100_STŘEDNÍ'!$C$7:$L$42,10,FALSE)</f>
        <v>19.25</v>
      </c>
    </row>
    <row r="21" spans="1:10" x14ac:dyDescent="0.25">
      <c r="A21">
        <v>15</v>
      </c>
      <c r="B21" s="6">
        <f>VLOOKUP($A21,'100_STŘEDNÍ'!$C$7:$L$42,2,FALSE)</f>
        <v>15</v>
      </c>
      <c r="C21" s="5">
        <f>VLOOKUP($A21,'100_STŘEDNÍ'!$C$7:$L$42,3,FALSE)</f>
        <v>48</v>
      </c>
      <c r="D21" s="4" t="str">
        <f>VLOOKUP($A21,'100_STŘEDNÍ'!$C$7:$L$42,4,FALSE)</f>
        <v>Sibera Radek</v>
      </c>
      <c r="E21" s="4" t="str">
        <f>VLOOKUP($A21,'100_STŘEDNÍ'!$C$7:$L$42,5,FALSE)</f>
        <v>Křešice</v>
      </c>
      <c r="F21" s="3">
        <f>VLOOKUP($A21,'100_STŘEDNÍ'!$C$7:$L$42,6,FALSE)</f>
        <v>2003</v>
      </c>
      <c r="G21" s="2">
        <f>VLOOKUP($A21,'100_STŘEDNÍ'!$C$7:$L$42,7,FALSE)</f>
        <v>19.43</v>
      </c>
      <c r="H21" s="2" t="str">
        <f>VLOOKUP($A21,'100_STŘEDNÍ'!$C$7:$L$42,8,FALSE)</f>
        <v>NP</v>
      </c>
      <c r="I21" s="2"/>
      <c r="J21" s="1">
        <f>VLOOKUP($A21,'100_STŘEDNÍ'!$C$7:$L$42,10,FALSE)</f>
        <v>19.43</v>
      </c>
    </row>
    <row r="22" spans="1:10" x14ac:dyDescent="0.25">
      <c r="A22">
        <v>16</v>
      </c>
      <c r="B22" s="6">
        <f>VLOOKUP($A22,'100_STŘEDNÍ'!$C$7:$L$42,2,FALSE)</f>
        <v>16</v>
      </c>
      <c r="C22" s="5">
        <f>VLOOKUP($A22,'100_STŘEDNÍ'!$C$7:$L$42,3,FALSE)</f>
        <v>60</v>
      </c>
      <c r="D22" s="4" t="str">
        <f>VLOOKUP($A22,'100_STŘEDNÍ'!$C$7:$L$42,4,FALSE)</f>
        <v>Lastovskis Martiňš</v>
      </c>
      <c r="E22" s="4" t="str">
        <f>VLOOKUP($A22,'100_STŘEDNÍ'!$C$7:$L$42,5,FALSE)</f>
        <v>Latvia</v>
      </c>
      <c r="F22" s="3">
        <f>VLOOKUP($A22,'100_STŘEDNÍ'!$C$7:$L$42,6,FALSE)</f>
        <v>2002</v>
      </c>
      <c r="G22" s="2">
        <f>VLOOKUP($A22,'100_STŘEDNÍ'!$C$7:$L$42,7,FALSE)</f>
        <v>20.36</v>
      </c>
      <c r="H22" s="2">
        <f>VLOOKUP($A22,'100_STŘEDNÍ'!$C$7:$L$42,8,FALSE)</f>
        <v>19.440000000000001</v>
      </c>
      <c r="I22" s="2"/>
      <c r="J22" s="1">
        <f>VLOOKUP($A22,'100_STŘEDNÍ'!$C$7:$L$42,10,FALSE)</f>
        <v>19.440000000000001</v>
      </c>
    </row>
    <row r="23" spans="1:10" x14ac:dyDescent="0.25">
      <c r="A23">
        <v>17</v>
      </c>
      <c r="B23" s="6">
        <f>VLOOKUP($A23,'100_STŘEDNÍ'!$C$7:$L$42,2,FALSE)</f>
        <v>17</v>
      </c>
      <c r="C23" s="5">
        <f>VLOOKUP($A23,'100_STŘEDNÍ'!$C$7:$L$42,3,FALSE)</f>
        <v>61</v>
      </c>
      <c r="D23" s="4" t="str">
        <f>VLOOKUP($A23,'100_STŘEDNÍ'!$C$7:$L$42,4,FALSE)</f>
        <v>Hlavička Daniel</v>
      </c>
      <c r="E23" s="4" t="str">
        <f>VLOOKUP($A23,'100_STŘEDNÍ'!$C$7:$L$42,5,FALSE)</f>
        <v>Slovakia</v>
      </c>
      <c r="F23" s="3">
        <f>VLOOKUP($A23,'100_STŘEDNÍ'!$C$7:$L$42,6,FALSE)</f>
        <v>2003</v>
      </c>
      <c r="G23" s="2">
        <f>VLOOKUP($A23,'100_STŘEDNÍ'!$C$7:$L$42,7,FALSE)</f>
        <v>19.59</v>
      </c>
      <c r="H23" s="2">
        <f>VLOOKUP($A23,'100_STŘEDNÍ'!$C$7:$L$42,8,FALSE)</f>
        <v>48.23</v>
      </c>
      <c r="I23" s="2"/>
      <c r="J23" s="1">
        <f>VLOOKUP($A23,'100_STŘEDNÍ'!$C$7:$L$42,10,FALSE)</f>
        <v>19.59</v>
      </c>
    </row>
    <row r="24" spans="1:10" x14ac:dyDescent="0.25">
      <c r="A24">
        <v>18</v>
      </c>
      <c r="B24" s="6">
        <f>VLOOKUP($A24,'100_STŘEDNÍ'!$C$7:$L$42,2,FALSE)</f>
        <v>18</v>
      </c>
      <c r="C24" s="5">
        <f>VLOOKUP($A24,'100_STŘEDNÍ'!$C$7:$L$42,3,FALSE)</f>
        <v>43</v>
      </c>
      <c r="D24" s="4" t="str">
        <f>VLOOKUP($A24,'100_STŘEDNÍ'!$C$7:$L$42,4,FALSE)</f>
        <v>Kubík Sebastián</v>
      </c>
      <c r="E24" s="4" t="str">
        <f>VLOOKUP($A24,'100_STŘEDNÍ'!$C$7:$L$42,5,FALSE)</f>
        <v>Slovakia</v>
      </c>
      <c r="F24" s="3">
        <f>VLOOKUP($A24,'100_STŘEDNÍ'!$C$7:$L$42,6,FALSE)</f>
        <v>2003</v>
      </c>
      <c r="G24" s="2">
        <f>VLOOKUP($A24,'100_STŘEDNÍ'!$C$7:$L$42,7,FALSE)</f>
        <v>20.190000000000001</v>
      </c>
      <c r="H24" s="2">
        <f>VLOOKUP($A24,'100_STŘEDNÍ'!$C$7:$L$42,8,FALSE)</f>
        <v>19.829999999999998</v>
      </c>
      <c r="I24" s="2"/>
      <c r="J24" s="1">
        <f>VLOOKUP($A24,'100_STŘEDNÍ'!$C$7:$L$42,10,FALSE)</f>
        <v>19.829999999999998</v>
      </c>
    </row>
    <row r="25" spans="1:10" x14ac:dyDescent="0.25">
      <c r="A25">
        <v>19</v>
      </c>
      <c r="B25" s="6">
        <f>VLOOKUP($A25,'100_STŘEDNÍ'!$C$7:$L$42,2,FALSE)</f>
        <v>19</v>
      </c>
      <c r="C25" s="5">
        <f>VLOOKUP($A25,'100_STŘEDNÍ'!$C$7:$L$42,3,FALSE)</f>
        <v>65</v>
      </c>
      <c r="D25" s="4" t="str">
        <f>VLOOKUP($A25,'100_STŘEDNÍ'!$C$7:$L$42,4,FALSE)</f>
        <v>Frey Daniel</v>
      </c>
      <c r="E25" s="4" t="str">
        <f>VLOOKUP($A25,'100_STŘEDNÍ'!$C$7:$L$42,5,FALSE)</f>
        <v>Lhotky SPORT</v>
      </c>
      <c r="F25" s="3">
        <f>VLOOKUP($A25,'100_STŘEDNÍ'!$C$7:$L$42,6,FALSE)</f>
        <v>2002</v>
      </c>
      <c r="G25" s="2" t="str">
        <f>VLOOKUP($A25,'100_STŘEDNÍ'!$C$7:$L$42,7,FALSE)</f>
        <v>NP</v>
      </c>
      <c r="H25" s="2">
        <f>VLOOKUP($A25,'100_STŘEDNÍ'!$C$7:$L$42,8,FALSE)</f>
        <v>19.91</v>
      </c>
      <c r="I25" s="2"/>
      <c r="J25" s="1">
        <f>VLOOKUP($A25,'100_STŘEDNÍ'!$C$7:$L$42,10,FALSE)</f>
        <v>19.91</v>
      </c>
    </row>
    <row r="26" spans="1:10" x14ac:dyDescent="0.25">
      <c r="A26">
        <v>20</v>
      </c>
      <c r="B26" s="6">
        <f>VLOOKUP($A26,'100_STŘEDNÍ'!$C$7:$L$42,2,FALSE)</f>
        <v>20</v>
      </c>
      <c r="C26" s="5">
        <f>VLOOKUP($A26,'100_STŘEDNÍ'!$C$7:$L$42,3,FALSE)</f>
        <v>42</v>
      </c>
      <c r="D26" s="4" t="str">
        <f>VLOOKUP($A26,'100_STŘEDNÍ'!$C$7:$L$42,4,FALSE)</f>
        <v>Kaliniňš Janis</v>
      </c>
      <c r="E26" s="4" t="str">
        <f>VLOOKUP($A26,'100_STŘEDNÍ'!$C$7:$L$42,5,FALSE)</f>
        <v>Latvia</v>
      </c>
      <c r="F26" s="3">
        <f>VLOOKUP($A26,'100_STŘEDNÍ'!$C$7:$L$42,6,FALSE)</f>
        <v>2003</v>
      </c>
      <c r="G26" s="2" t="str">
        <f>VLOOKUP($A26,'100_STŘEDNÍ'!$C$7:$L$42,7,FALSE)</f>
        <v>NP</v>
      </c>
      <c r="H26" s="2">
        <f>VLOOKUP($A26,'100_STŘEDNÍ'!$C$7:$L$42,8,FALSE)</f>
        <v>19.96</v>
      </c>
      <c r="I26" s="2"/>
      <c r="J26" s="1">
        <f>VLOOKUP($A26,'100_STŘEDNÍ'!$C$7:$L$42,10,FALSE)</f>
        <v>19.96</v>
      </c>
    </row>
    <row r="27" spans="1:10" x14ac:dyDescent="0.25">
      <c r="A27">
        <v>21</v>
      </c>
      <c r="B27" s="6">
        <f>VLOOKUP($A27,'100_STŘEDNÍ'!$C$7:$L$42,2,FALSE)</f>
        <v>21</v>
      </c>
      <c r="C27" s="5">
        <f>VLOOKUP($A27,'100_STŘEDNÍ'!$C$7:$L$42,3,FALSE)</f>
        <v>51</v>
      </c>
      <c r="D27" s="4" t="str">
        <f>VLOOKUP($A27,'100_STŘEDNÍ'!$C$7:$L$42,4,FALSE)</f>
        <v>Špiguns Roberts</v>
      </c>
      <c r="E27" s="4" t="str">
        <f>VLOOKUP($A27,'100_STŘEDNÍ'!$C$7:$L$42,5,FALSE)</f>
        <v>Latvia</v>
      </c>
      <c r="F27" s="3">
        <f>VLOOKUP($A27,'100_STŘEDNÍ'!$C$7:$L$42,6,FALSE)</f>
        <v>2002</v>
      </c>
      <c r="G27" s="2">
        <f>VLOOKUP($A27,'100_STŘEDNÍ'!$C$7:$L$42,7,FALSE)</f>
        <v>21.97</v>
      </c>
      <c r="H27" s="2">
        <f>VLOOKUP($A27,'100_STŘEDNÍ'!$C$7:$L$42,8,FALSE)</f>
        <v>22.3</v>
      </c>
      <c r="I27" s="2"/>
      <c r="J27" s="1">
        <f>VLOOKUP($A27,'100_STŘEDNÍ'!$C$7:$L$42,10,FALSE)</f>
        <v>21.97</v>
      </c>
    </row>
    <row r="28" spans="1:10" x14ac:dyDescent="0.25">
      <c r="A28">
        <v>22</v>
      </c>
      <c r="B28" s="6">
        <f>VLOOKUP($A28,'100_STŘEDNÍ'!$C$7:$L$42,2,FALSE)</f>
        <v>22</v>
      </c>
      <c r="C28" s="5">
        <f>VLOOKUP($A28,'100_STŘEDNÍ'!$C$7:$L$42,3,FALSE)</f>
        <v>47</v>
      </c>
      <c r="D28" s="4" t="str">
        <f>VLOOKUP($A28,'100_STŘEDNÍ'!$C$7:$L$42,4,FALSE)</f>
        <v>Kaštan Vladimír</v>
      </c>
      <c r="E28" s="4" t="str">
        <f>VLOOKUP($A28,'100_STŘEDNÍ'!$C$7:$L$42,5,FALSE)</f>
        <v>DHZ Kolarovice</v>
      </c>
      <c r="F28" s="3">
        <f>VLOOKUP($A28,'100_STŘEDNÍ'!$C$7:$L$42,6,FALSE)</f>
        <v>2003</v>
      </c>
      <c r="G28" s="2">
        <f>VLOOKUP($A28,'100_STŘEDNÍ'!$C$7:$L$42,7,FALSE)</f>
        <v>32.380000000000003</v>
      </c>
      <c r="H28" s="2" t="str">
        <f>VLOOKUP($A28,'100_STŘEDNÍ'!$C$7:$L$42,8,FALSE)</f>
        <v>NP</v>
      </c>
      <c r="I28" s="2"/>
      <c r="J28" s="1">
        <f>VLOOKUP($A28,'100_STŘEDNÍ'!$C$7:$L$42,10,FALSE)</f>
        <v>32.380000000000003</v>
      </c>
    </row>
    <row r="29" spans="1:10" x14ac:dyDescent="0.25">
      <c r="A29">
        <v>23</v>
      </c>
      <c r="B29" s="6">
        <f>VLOOKUP($A29,'100_STŘEDNÍ'!$C$7:$L$42,2,FALSE)</f>
        <v>23</v>
      </c>
      <c r="C29" s="5">
        <f>VLOOKUP($A29,'100_STŘEDNÍ'!$C$7:$L$42,3,FALSE)</f>
        <v>46</v>
      </c>
      <c r="D29" s="4" t="str">
        <f>VLOOKUP($A29,'100_STŘEDNÍ'!$C$7:$L$42,4,FALSE)</f>
        <v>Urban Vojtěch</v>
      </c>
      <c r="E29" s="4" t="str">
        <f>VLOOKUP($A29,'100_STŘEDNÍ'!$C$7:$L$42,5,FALSE)</f>
        <v>Písková Lhota</v>
      </c>
      <c r="F29" s="3">
        <f>VLOOKUP($A29,'100_STŘEDNÍ'!$C$7:$L$42,6,FALSE)</f>
        <v>2003</v>
      </c>
      <c r="G29" s="2" t="str">
        <f>VLOOKUP($A29,'100_STŘEDNÍ'!$C$7:$L$42,7,FALSE)</f>
        <v>DNS</v>
      </c>
      <c r="H29" s="2" t="str">
        <f>VLOOKUP($A29,'100_STŘEDNÍ'!$C$7:$L$42,8,FALSE)</f>
        <v>DNS</v>
      </c>
      <c r="I29" s="2"/>
      <c r="J29" s="1" t="str">
        <f>VLOOKUP($A29,'100_STŘEDNÍ'!$C$7:$L$42,10,FALSE)</f>
        <v>DNS</v>
      </c>
    </row>
    <row r="30" spans="1:10" x14ac:dyDescent="0.25">
      <c r="A30">
        <v>24</v>
      </c>
      <c r="B30" s="6">
        <f>VLOOKUP($A30,'100_STŘEDNÍ'!$C$7:$L$42,2,FALSE)</f>
        <v>23</v>
      </c>
      <c r="C30" s="5">
        <f>VLOOKUP($A30,'100_STŘEDNÍ'!$C$7:$L$42,3,FALSE)</f>
        <v>63</v>
      </c>
      <c r="D30" s="4" t="str">
        <f>VLOOKUP($A30,'100_STŘEDNÍ'!$C$7:$L$42,4,FALSE)</f>
        <v>Masalov Roman</v>
      </c>
      <c r="E30" s="4" t="str">
        <f>VLOOKUP($A30,'100_STŘEDNÍ'!$C$7:$L$42,5,FALSE)</f>
        <v>Belarus</v>
      </c>
      <c r="F30" s="3">
        <f>VLOOKUP($A30,'100_STŘEDNÍ'!$C$7:$L$42,6,FALSE)</f>
        <v>2002</v>
      </c>
      <c r="G30" s="2" t="str">
        <f>VLOOKUP($A30,'100_STŘEDNÍ'!$C$7:$L$42,7,FALSE)</f>
        <v>DNS</v>
      </c>
      <c r="H30" s="2" t="str">
        <f>VLOOKUP($A30,'100_STŘEDNÍ'!$C$7:$L$42,8,FALSE)</f>
        <v>DNS</v>
      </c>
      <c r="I30" s="2"/>
      <c r="J30" s="1" t="str">
        <f>VLOOKUP($A30,'100_STŘEDNÍ'!$C$7:$L$42,10,FALSE)</f>
        <v>DNS</v>
      </c>
    </row>
    <row r="31" spans="1:10" x14ac:dyDescent="0.25">
      <c r="A31">
        <v>25</v>
      </c>
      <c r="B31" s="6">
        <f>VLOOKUP($A31,'100_STŘEDNÍ'!$C$7:$L$42,2,FALSE)</f>
        <v>23</v>
      </c>
      <c r="C31" s="5">
        <f>VLOOKUP($A31,'100_STŘEDNÍ'!$C$7:$L$42,3,FALSE)</f>
        <v>64</v>
      </c>
      <c r="D31" s="4" t="str">
        <f>VLOOKUP($A31,'100_STŘEDNÍ'!$C$7:$L$42,4,FALSE)</f>
        <v>Zradička Martin</v>
      </c>
      <c r="E31" s="4" t="str">
        <f>VLOOKUP($A31,'100_STŘEDNÍ'!$C$7:$L$42,5,FALSE)</f>
        <v>Písková Lhota</v>
      </c>
      <c r="F31" s="3">
        <f>VLOOKUP($A31,'100_STŘEDNÍ'!$C$7:$L$42,6,FALSE)</f>
        <v>2003</v>
      </c>
      <c r="G31" s="2" t="str">
        <f>VLOOKUP($A31,'100_STŘEDNÍ'!$C$7:$L$42,7,FALSE)</f>
        <v>DNS</v>
      </c>
      <c r="H31" s="2" t="str">
        <f>VLOOKUP($A31,'100_STŘEDNÍ'!$C$7:$L$42,8,FALSE)</f>
        <v>DNS</v>
      </c>
      <c r="I31" s="2"/>
      <c r="J31" s="1" t="str">
        <f>VLOOKUP($A31,'100_STŘEDNÍ'!$C$7:$L$42,10,FALSE)</f>
        <v>DNS</v>
      </c>
    </row>
    <row r="32" spans="1:10" x14ac:dyDescent="0.25">
      <c r="A32">
        <v>26</v>
      </c>
      <c r="B32" s="6" t="str">
        <f>VLOOKUP($A32,'100_STŘEDNÍ'!$C$7:$L$42,2,FALSE)</f>
        <v/>
      </c>
      <c r="C32" s="5">
        <f>VLOOKUP($A32,'100_STŘEDNÍ'!$C$7:$L$42,3,FALSE)</f>
        <v>0</v>
      </c>
      <c r="D32" s="4">
        <f>VLOOKUP($A32,'100_STŘEDNÍ'!$C$7:$L$42,4,FALSE)</f>
        <v>0</v>
      </c>
      <c r="E32" s="4">
        <f>VLOOKUP($A32,'100_STŘEDNÍ'!$C$7:$L$42,5,FALSE)</f>
        <v>0</v>
      </c>
      <c r="F32" s="3">
        <f>VLOOKUP($A32,'100_STŘEDNÍ'!$C$7:$L$42,6,FALSE)</f>
        <v>0</v>
      </c>
      <c r="G32" s="2">
        <f>VLOOKUP($A32,'100_STŘEDNÍ'!$C$7:$L$42,7,FALSE)</f>
        <v>0</v>
      </c>
      <c r="H32" s="2">
        <f>VLOOKUP($A32,'100_STŘEDNÍ'!$C$7:$L$42,8,FALSE)</f>
        <v>0</v>
      </c>
      <c r="I32" s="2"/>
      <c r="J32" s="1" t="str">
        <f>VLOOKUP($A32,'100_STŘEDNÍ'!$C$7:$L$42,10,FALSE)</f>
        <v/>
      </c>
    </row>
    <row r="33" spans="1:10" x14ac:dyDescent="0.25">
      <c r="A33">
        <v>27</v>
      </c>
      <c r="B33" s="6" t="str">
        <f>VLOOKUP($A33,'100_STŘEDNÍ'!$C$7:$L$42,2,FALSE)</f>
        <v/>
      </c>
      <c r="C33" s="5">
        <f>VLOOKUP($A33,'100_STŘEDNÍ'!$C$7:$L$42,3,FALSE)</f>
        <v>0</v>
      </c>
      <c r="D33" s="4">
        <f>VLOOKUP($A33,'100_STŘEDNÍ'!$C$7:$L$42,4,FALSE)</f>
        <v>0</v>
      </c>
      <c r="E33" s="4">
        <f>VLOOKUP($A33,'100_STŘEDNÍ'!$C$7:$L$42,5,FALSE)</f>
        <v>0</v>
      </c>
      <c r="F33" s="3">
        <f>VLOOKUP($A33,'100_STŘEDNÍ'!$C$7:$L$42,6,FALSE)</f>
        <v>0</v>
      </c>
      <c r="G33" s="2">
        <f>VLOOKUP($A33,'100_STŘEDNÍ'!$C$7:$L$42,7,FALSE)</f>
        <v>0</v>
      </c>
      <c r="H33" s="2">
        <f>VLOOKUP($A33,'100_STŘEDNÍ'!$C$7:$L$42,8,FALSE)</f>
        <v>0</v>
      </c>
      <c r="I33" s="2"/>
      <c r="J33" s="1" t="str">
        <f>VLOOKUP($A33,'100_STŘEDNÍ'!$C$7:$L$42,10,FALSE)</f>
        <v/>
      </c>
    </row>
    <row r="34" spans="1:10" x14ac:dyDescent="0.25">
      <c r="A34">
        <v>28</v>
      </c>
      <c r="B34" s="6" t="str">
        <f>VLOOKUP($A34,'100_STŘEDNÍ'!$C$7:$L$42,2,FALSE)</f>
        <v/>
      </c>
      <c r="C34" s="5">
        <f>VLOOKUP($A34,'100_STŘEDNÍ'!$C$7:$L$42,3,FALSE)</f>
        <v>0</v>
      </c>
      <c r="D34" s="4">
        <f>VLOOKUP($A34,'100_STŘEDNÍ'!$C$7:$L$42,4,FALSE)</f>
        <v>0</v>
      </c>
      <c r="E34" s="4">
        <f>VLOOKUP($A34,'100_STŘEDNÍ'!$C$7:$L$42,5,FALSE)</f>
        <v>0</v>
      </c>
      <c r="F34" s="3">
        <f>VLOOKUP($A34,'100_STŘEDNÍ'!$C$7:$L$42,6,FALSE)</f>
        <v>0</v>
      </c>
      <c r="G34" s="2">
        <f>VLOOKUP($A34,'100_STŘEDNÍ'!$C$7:$L$42,7,FALSE)</f>
        <v>0</v>
      </c>
      <c r="H34" s="2">
        <f>VLOOKUP($A34,'100_STŘEDNÍ'!$C$7:$L$42,8,FALSE)</f>
        <v>0</v>
      </c>
      <c r="I34" s="2"/>
      <c r="J34" s="1" t="str">
        <f>VLOOKUP($A34,'100_STŘEDNÍ'!$C$7:$L$42,10,FALSE)</f>
        <v/>
      </c>
    </row>
    <row r="35" spans="1:10" x14ac:dyDescent="0.25">
      <c r="A35">
        <v>29</v>
      </c>
      <c r="B35" s="6" t="str">
        <f>VLOOKUP($A35,'100_STŘEDNÍ'!$C$7:$L$42,2,FALSE)</f>
        <v/>
      </c>
      <c r="C35" s="5">
        <f>VLOOKUP($A35,'100_STŘEDNÍ'!$C$7:$L$42,3,FALSE)</f>
        <v>0</v>
      </c>
      <c r="D35" s="4">
        <f>VLOOKUP($A35,'100_STŘEDNÍ'!$C$7:$L$42,4,FALSE)</f>
        <v>0</v>
      </c>
      <c r="E35" s="4">
        <f>VLOOKUP($A35,'100_STŘEDNÍ'!$C$7:$L$42,5,FALSE)</f>
        <v>0</v>
      </c>
      <c r="F35" s="3">
        <f>VLOOKUP($A35,'100_STŘEDNÍ'!$C$7:$L$42,6,FALSE)</f>
        <v>0</v>
      </c>
      <c r="G35" s="2">
        <f>VLOOKUP($A35,'100_STŘEDNÍ'!$C$7:$L$42,7,FALSE)</f>
        <v>0</v>
      </c>
      <c r="H35" s="2">
        <f>VLOOKUP($A35,'100_STŘEDNÍ'!$C$7:$L$42,8,FALSE)</f>
        <v>0</v>
      </c>
      <c r="I35" s="2"/>
      <c r="J35" s="1" t="str">
        <f>VLOOKUP($A35,'100_STŘEDNÍ'!$C$7:$L$42,10,FALSE)</f>
        <v/>
      </c>
    </row>
    <row r="36" spans="1:10" x14ac:dyDescent="0.25">
      <c r="A36">
        <v>30</v>
      </c>
      <c r="B36" s="6" t="str">
        <f>VLOOKUP($A36,'100_STŘEDNÍ'!$C$7:$L$42,2,FALSE)</f>
        <v/>
      </c>
      <c r="C36" s="5">
        <f>VLOOKUP($A36,'100_STŘEDNÍ'!$C$7:$L$42,3,FALSE)</f>
        <v>0</v>
      </c>
      <c r="D36" s="4">
        <f>VLOOKUP($A36,'100_STŘEDNÍ'!$C$7:$L$42,4,FALSE)</f>
        <v>0</v>
      </c>
      <c r="E36" s="4">
        <f>VLOOKUP($A36,'100_STŘEDNÍ'!$C$7:$L$42,5,FALSE)</f>
        <v>0</v>
      </c>
      <c r="F36" s="3">
        <f>VLOOKUP($A36,'100_STŘEDNÍ'!$C$7:$L$42,6,FALSE)</f>
        <v>0</v>
      </c>
      <c r="G36" s="2">
        <f>VLOOKUP($A36,'100_STŘEDNÍ'!$C$7:$L$42,7,FALSE)</f>
        <v>0</v>
      </c>
      <c r="H36" s="2">
        <f>VLOOKUP($A36,'100_STŘEDNÍ'!$C$7:$L$42,8,FALSE)</f>
        <v>0</v>
      </c>
      <c r="I36" s="2"/>
      <c r="J36" s="1" t="str">
        <f>VLOOKUP($A36,'100_STŘEDNÍ'!$C$7:$L$42,10,FALSE)</f>
        <v/>
      </c>
    </row>
    <row r="37" spans="1:10" x14ac:dyDescent="0.25">
      <c r="A37">
        <v>31</v>
      </c>
      <c r="B37" s="6" t="str">
        <f>VLOOKUP($A37,'100_STŘEDNÍ'!$C$7:$L$42,2,FALSE)</f>
        <v/>
      </c>
      <c r="C37" s="5">
        <f>VLOOKUP($A37,'100_STŘEDNÍ'!$C$7:$L$42,3,FALSE)</f>
        <v>0</v>
      </c>
      <c r="D37" s="4">
        <f>VLOOKUP($A37,'100_STŘEDNÍ'!$C$7:$L$42,4,FALSE)</f>
        <v>0</v>
      </c>
      <c r="E37" s="4">
        <f>VLOOKUP($A37,'100_STŘEDNÍ'!$C$7:$L$42,5,FALSE)</f>
        <v>0</v>
      </c>
      <c r="F37" s="3">
        <f>VLOOKUP($A37,'100_STŘEDNÍ'!$C$7:$L$42,6,FALSE)</f>
        <v>0</v>
      </c>
      <c r="G37" s="2">
        <f>VLOOKUP($A37,'100_STŘEDNÍ'!$C$7:$L$42,7,FALSE)</f>
        <v>0</v>
      </c>
      <c r="H37" s="2">
        <f>VLOOKUP($A37,'100_STŘEDNÍ'!$C$7:$L$42,8,FALSE)</f>
        <v>0</v>
      </c>
      <c r="I37" s="2"/>
      <c r="J37" s="1" t="str">
        <f>VLOOKUP($A37,'100_STŘEDNÍ'!$C$7:$L$42,10,FALSE)</f>
        <v/>
      </c>
    </row>
    <row r="38" spans="1:10" x14ac:dyDescent="0.25">
      <c r="A38">
        <v>32</v>
      </c>
      <c r="B38" s="6" t="str">
        <f>VLOOKUP($A38,'100_STŘEDNÍ'!$C$7:$L$42,2,FALSE)</f>
        <v/>
      </c>
      <c r="C38" s="5">
        <f>VLOOKUP($A38,'100_STŘEDNÍ'!$C$7:$L$42,3,FALSE)</f>
        <v>0</v>
      </c>
      <c r="D38" s="4">
        <f>VLOOKUP($A38,'100_STŘEDNÍ'!$C$7:$L$42,4,FALSE)</f>
        <v>0</v>
      </c>
      <c r="E38" s="4">
        <f>VLOOKUP($A38,'100_STŘEDNÍ'!$C$7:$L$42,5,FALSE)</f>
        <v>0</v>
      </c>
      <c r="F38" s="3">
        <f>VLOOKUP($A38,'100_STŘEDNÍ'!$C$7:$L$42,6,FALSE)</f>
        <v>0</v>
      </c>
      <c r="G38" s="2">
        <f>VLOOKUP($A38,'100_STŘEDNÍ'!$C$7:$L$42,7,FALSE)</f>
        <v>0</v>
      </c>
      <c r="H38" s="2">
        <f>VLOOKUP($A38,'100_STŘEDNÍ'!$C$7:$L$42,8,FALSE)</f>
        <v>0</v>
      </c>
      <c r="I38" s="2"/>
      <c r="J38" s="1" t="str">
        <f>VLOOKUP($A38,'100_STŘEDNÍ'!$C$7:$L$42,10,FALSE)</f>
        <v/>
      </c>
    </row>
    <row r="39" spans="1:10" x14ac:dyDescent="0.25">
      <c r="A39">
        <v>33</v>
      </c>
      <c r="B39" s="6" t="str">
        <f>VLOOKUP($A39,'100_STŘEDNÍ'!$C$7:$L$42,2,FALSE)</f>
        <v/>
      </c>
      <c r="C39" s="5">
        <f>VLOOKUP($A39,'100_STŘEDNÍ'!$C$7:$L$42,3,FALSE)</f>
        <v>0</v>
      </c>
      <c r="D39" s="4">
        <f>VLOOKUP($A39,'100_STŘEDNÍ'!$C$7:$L$42,4,FALSE)</f>
        <v>0</v>
      </c>
      <c r="E39" s="4">
        <f>VLOOKUP($A39,'100_STŘEDNÍ'!$C$7:$L$42,5,FALSE)</f>
        <v>0</v>
      </c>
      <c r="F39" s="3">
        <f>VLOOKUP($A39,'100_STŘEDNÍ'!$C$7:$L$42,6,FALSE)</f>
        <v>0</v>
      </c>
      <c r="G39" s="2">
        <f>VLOOKUP($A39,'100_STŘEDNÍ'!$C$7:$L$42,7,FALSE)</f>
        <v>0</v>
      </c>
      <c r="H39" s="2">
        <f>VLOOKUP($A39,'100_STŘEDNÍ'!$C$7:$L$42,8,FALSE)</f>
        <v>0</v>
      </c>
      <c r="I39" s="2"/>
      <c r="J39" s="1" t="str">
        <f>VLOOKUP($A39,'100_STŘEDNÍ'!$C$7:$L$42,10,FALSE)</f>
        <v/>
      </c>
    </row>
    <row r="40" spans="1:10" x14ac:dyDescent="0.25">
      <c r="A40">
        <v>34</v>
      </c>
      <c r="B40" s="6" t="str">
        <f>VLOOKUP($A40,'100_STŘEDNÍ'!$C$7:$L$42,2,FALSE)</f>
        <v/>
      </c>
      <c r="C40" s="5">
        <f>VLOOKUP($A40,'100_STŘEDNÍ'!$C$7:$L$42,3,FALSE)</f>
        <v>0</v>
      </c>
      <c r="D40" s="4">
        <f>VLOOKUP($A40,'100_STŘEDNÍ'!$C$7:$L$42,4,FALSE)</f>
        <v>0</v>
      </c>
      <c r="E40" s="4">
        <f>VLOOKUP($A40,'100_STŘEDNÍ'!$C$7:$L$42,5,FALSE)</f>
        <v>0</v>
      </c>
      <c r="F40" s="3">
        <f>VLOOKUP($A40,'100_STŘEDNÍ'!$C$7:$L$42,6,FALSE)</f>
        <v>0</v>
      </c>
      <c r="G40" s="2">
        <f>VLOOKUP($A40,'100_STŘEDNÍ'!$C$7:$L$42,7,FALSE)</f>
        <v>0</v>
      </c>
      <c r="H40" s="2">
        <f>VLOOKUP($A40,'100_STŘEDNÍ'!$C$7:$L$42,8,FALSE)</f>
        <v>0</v>
      </c>
      <c r="I40" s="2"/>
      <c r="J40" s="1" t="str">
        <f>VLOOKUP($A40,'100_STŘEDNÍ'!$C$7:$L$42,10,FALSE)</f>
        <v/>
      </c>
    </row>
    <row r="41" spans="1:10" x14ac:dyDescent="0.25">
      <c r="A41">
        <v>35</v>
      </c>
      <c r="B41" s="27" t="str">
        <f>VLOOKUP($A41,'100_STŘEDNÍ'!$C$7:$L$42,2,FALSE)</f>
        <v/>
      </c>
      <c r="C41" s="28">
        <f>VLOOKUP($A41,'100_STŘEDNÍ'!$C$7:$L$42,3,FALSE)</f>
        <v>0</v>
      </c>
      <c r="D41" s="29">
        <f>VLOOKUP($A41,'100_STŘEDNÍ'!$C$7:$L$42,4,FALSE)</f>
        <v>0</v>
      </c>
      <c r="E41" s="29">
        <f>VLOOKUP($A41,'100_STŘEDNÍ'!$C$7:$L$42,5,FALSE)</f>
        <v>0</v>
      </c>
      <c r="F41" s="30">
        <f>VLOOKUP($A41,'100_STŘEDNÍ'!$C$7:$L$42,6,FALSE)</f>
        <v>0</v>
      </c>
      <c r="G41" s="31">
        <f>VLOOKUP($A41,'100_STŘEDNÍ'!$C$7:$L$42,7,FALSE)</f>
        <v>0</v>
      </c>
      <c r="H41" s="31">
        <f>VLOOKUP($A41,'100_STŘEDNÍ'!$C$7:$L$42,8,FALSE)</f>
        <v>0</v>
      </c>
      <c r="I41" s="31"/>
      <c r="J41" s="32" t="str">
        <f>VLOOKUP($A41,'100_STŘEDNÍ'!$C$7:$L$42,10,FALSE)</f>
        <v/>
      </c>
    </row>
    <row r="42" spans="1:10" ht="15.75" thickBot="1" x14ac:dyDescent="0.3">
      <c r="A42">
        <v>36</v>
      </c>
      <c r="B42" s="33" t="str">
        <f>VLOOKUP($A42,'100_STŘEDNÍ'!$C$7:$L$42,2,FALSE)</f>
        <v/>
      </c>
      <c r="C42" s="34">
        <f>VLOOKUP($A42,'100_STŘEDNÍ'!$C$7:$L$42,3,FALSE)</f>
        <v>0</v>
      </c>
      <c r="D42" s="35">
        <f>VLOOKUP($A42,'100_STŘEDNÍ'!$C$7:$L$42,4,FALSE)</f>
        <v>0</v>
      </c>
      <c r="E42" s="35">
        <f>VLOOKUP($A42,'100_STŘEDNÍ'!$C$7:$L$42,5,FALSE)</f>
        <v>0</v>
      </c>
      <c r="F42" s="36">
        <f>VLOOKUP($A42,'100_STŘEDNÍ'!$C$7:$L$42,6,FALSE)</f>
        <v>0</v>
      </c>
      <c r="G42" s="37">
        <f>VLOOKUP($A42,'100_STŘEDNÍ'!$C$7:$L$42,7,FALSE)</f>
        <v>0</v>
      </c>
      <c r="H42" s="37">
        <f>VLOOKUP($A42,'100_STŘEDNÍ'!$C$7:$L$42,8,FALSE)</f>
        <v>0</v>
      </c>
      <c r="I42" s="37"/>
      <c r="J42" s="38" t="str">
        <f>VLOOKUP($A42,'100_STŘEDNÍ'!$C$7:$L$42,10,FALSE)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32" t="s">
        <v>10</v>
      </c>
      <c r="E1" s="133"/>
      <c r="F1" s="133"/>
      <c r="G1" s="133"/>
      <c r="H1" s="133"/>
      <c r="I1" s="133"/>
      <c r="J1" s="133"/>
      <c r="K1" s="133"/>
      <c r="L1" s="133"/>
      <c r="M1" s="39"/>
      <c r="AC1" t="str">
        <f>Startovka!B2</f>
        <v>Czech "A"</v>
      </c>
      <c r="AD1" t="str">
        <f>Startovka!B3</f>
        <v>Latvia</v>
      </c>
      <c r="AE1" t="str">
        <f>Startovka!B4</f>
        <v>Slovakia</v>
      </c>
      <c r="AF1" t="str">
        <f>Startovka!B5</f>
        <v>Czech "B"</v>
      </c>
      <c r="AG1" t="str">
        <f>Startovka!B6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3</v>
      </c>
      <c r="AD2">
        <f>IF(AD5=9999,COUNTA($AC$6:$AG$6),_xlfn.RANK.EQ(AD3,$AC$3:$AG$3,1))</f>
        <v>2</v>
      </c>
      <c r="AE2">
        <f>IF(AE5=9999,COUNTA($AC$6:$AG$6),_xlfn.RANK.EQ(AE3,$AC$3:$AG$3,1))</f>
        <v>5</v>
      </c>
      <c r="AF2">
        <f>IF(AF5=9999,COUNTA($AC$6:$AG$6),_xlfn.RANK.EQ(AF3,$AC$3:$AG$3,1))</f>
        <v>4</v>
      </c>
      <c r="AG2">
        <f>IF(AG5=9999,COUNTA($AC$6:$AG$6),_xlfn.RANK.EQ(AG3,$AC$3:$AG$3,1))</f>
        <v>1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0"/>
      <c r="AC3">
        <f t="shared" ref="AC3:AG3" si="0">IF(OR(AC5="",AC5=9999),9999,AC4+AC5)</f>
        <v>15.87</v>
      </c>
      <c r="AD3">
        <f t="shared" si="0"/>
        <v>15.620000000000001</v>
      </c>
      <c r="AE3">
        <f t="shared" si="0"/>
        <v>16.89</v>
      </c>
      <c r="AF3">
        <f t="shared" si="0"/>
        <v>16.59</v>
      </c>
      <c r="AG3">
        <f t="shared" si="0"/>
        <v>14.77</v>
      </c>
    </row>
    <row r="4" spans="1:33" ht="14.25" customHeight="1" thickBot="1" x14ac:dyDescent="0.3">
      <c r="D4" s="136" t="s">
        <v>14</v>
      </c>
      <c r="E4" s="137"/>
      <c r="F4" s="18" t="s">
        <v>11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7.68</v>
      </c>
      <c r="AD4">
        <f t="shared" si="1"/>
        <v>7.65</v>
      </c>
      <c r="AE4">
        <f t="shared" si="1"/>
        <v>7.82</v>
      </c>
      <c r="AF4">
        <f t="shared" si="1"/>
        <v>8.08</v>
      </c>
      <c r="AG4">
        <f t="shared" si="1"/>
        <v>7.34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14"/>
      <c r="L5" s="130" t="s">
        <v>0</v>
      </c>
      <c r="M5" s="130" t="s">
        <v>17</v>
      </c>
      <c r="AC5">
        <f t="shared" ref="AC5:AG5" si="2">IF(ISERROR(SMALL(AC7:AC42,2)),9999,SMALL(AC7:AC42,2))</f>
        <v>8.19</v>
      </c>
      <c r="AD5">
        <f t="shared" si="2"/>
        <v>7.97</v>
      </c>
      <c r="AE5">
        <f t="shared" si="2"/>
        <v>9.07</v>
      </c>
      <c r="AF5">
        <f t="shared" si="2"/>
        <v>8.51</v>
      </c>
      <c r="AG5">
        <f t="shared" si="2"/>
        <v>7.43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13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>AC1</f>
        <v>Czech "A"</v>
      </c>
      <c r="AD6" t="str">
        <f t="shared" ref="AD6:AG6" si="3">AD1</f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1</v>
      </c>
      <c r="B7">
        <f>Y7</f>
        <v>1</v>
      </c>
      <c r="C7">
        <f>U7</f>
        <v>4</v>
      </c>
      <c r="D7" s="12">
        <f t="shared" ref="D7:D42" si="4">IF(E7="","",S7)</f>
        <v>4</v>
      </c>
      <c r="E7" s="11">
        <v>11</v>
      </c>
      <c r="F7" s="10" t="s">
        <v>79</v>
      </c>
      <c r="G7" s="10" t="s">
        <v>73</v>
      </c>
      <c r="H7" s="9">
        <v>2004</v>
      </c>
      <c r="I7" s="8">
        <v>7.68</v>
      </c>
      <c r="J7" s="8">
        <v>7.68</v>
      </c>
      <c r="K7" s="8"/>
      <c r="L7" s="7">
        <f t="shared" ref="L7:L42" si="5">IF(E7="","",IF(AND(I7="",J7=""),"DNS",IF(OR(J7="",J7="DNS"),I7,IF(I7="NP",J7,IF(J7="NP",I7,MIN(I7:J7))))))</f>
        <v>7.68</v>
      </c>
      <c r="M7" s="15" t="s">
        <v>18</v>
      </c>
      <c r="N7">
        <f t="shared" ref="N7:N42" si="6">IF(I7="",9999,IF(I7="DNS",9999,IF(I7="NP",999,I7)))</f>
        <v>7.68</v>
      </c>
      <c r="O7">
        <f t="shared" ref="O7:O42" si="7">IF(J7="",9999,IF(J7="DNS",9999,IF(J7="NP",999,J7)))</f>
        <v>7.68</v>
      </c>
      <c r="P7">
        <f t="shared" ref="P7:P42" si="8">MIN(N7:O7)</f>
        <v>7.68</v>
      </c>
      <c r="Q7">
        <f t="shared" ref="Q7:Q42" si="9">N7+O7</f>
        <v>15.36</v>
      </c>
      <c r="R7">
        <f>_xlfn.RANK.EQ(P7,$P$7:$P$42,1)*100+_xlfn.RANK.EQ(Q7,$Q$7:$Q$42,1)</f>
        <v>403</v>
      </c>
      <c r="S7">
        <f>_xlfn.RANK.EQ(R7,$R$7:$R$42,1)</f>
        <v>4</v>
      </c>
      <c r="T7">
        <f>S7*1000+ROW()</f>
        <v>4007</v>
      </c>
      <c r="U7">
        <f>_xlfn.RANK.EQ(T7,$T$7:$T$42,1)</f>
        <v>4</v>
      </c>
      <c r="V7">
        <f>IF(M7="x",P7,9999)</f>
        <v>7.68</v>
      </c>
      <c r="W7">
        <f>IF(M7="x",Q7,9999)</f>
        <v>15.36</v>
      </c>
      <c r="X7">
        <f>_xlfn.RANK.EQ(V7,$V$7:$V$42,1)*100+_xlfn.RANK.EQ(W7,$W$7:$W$42,1)</f>
        <v>101</v>
      </c>
      <c r="Y7">
        <f>IF(M7="x",_xlfn.RANK.EQ(X7,$X$7:$X$42,1),99)</f>
        <v>1</v>
      </c>
      <c r="Z7">
        <f>Y7*1000+ROW()</f>
        <v>1007</v>
      </c>
      <c r="AA7">
        <f>IF(M7="x",_xlfn.RANK.EQ(Z7,$Z$7:$Z$42,1),99)</f>
        <v>1</v>
      </c>
      <c r="AC7">
        <f>IF(AC$6=$G7,$P7,"")</f>
        <v>7.68</v>
      </c>
      <c r="AD7" t="str">
        <f t="shared" ref="AD7:AG26" si="10">IF(AD$6=$G7,$P7,"")</f>
        <v/>
      </c>
      <c r="AE7" t="str">
        <f t="shared" si="10"/>
        <v/>
      </c>
      <c r="AF7" t="str">
        <f t="shared" si="10"/>
        <v/>
      </c>
      <c r="AG7" t="str">
        <f t="shared" si="10"/>
        <v/>
      </c>
    </row>
    <row r="8" spans="1:33" x14ac:dyDescent="0.25">
      <c r="A8">
        <f t="shared" ref="A8:A42" si="11">AA8</f>
        <v>99</v>
      </c>
      <c r="B8">
        <f t="shared" ref="B8:B42" si="12">Y8</f>
        <v>99</v>
      </c>
      <c r="C8">
        <f t="shared" ref="C8:C42" si="13">U8</f>
        <v>3</v>
      </c>
      <c r="D8" s="6">
        <f t="shared" si="4"/>
        <v>3</v>
      </c>
      <c r="E8" s="5">
        <v>12</v>
      </c>
      <c r="F8" s="4" t="s">
        <v>80</v>
      </c>
      <c r="G8" s="4" t="s">
        <v>76</v>
      </c>
      <c r="H8" s="3">
        <v>2004</v>
      </c>
      <c r="I8" s="2">
        <v>7.69</v>
      </c>
      <c r="J8" s="2">
        <v>7.65</v>
      </c>
      <c r="K8" s="2"/>
      <c r="L8" s="1">
        <f t="shared" si="5"/>
        <v>7.65</v>
      </c>
      <c r="M8" s="15"/>
      <c r="N8">
        <f t="shared" si="6"/>
        <v>7.69</v>
      </c>
      <c r="O8">
        <f t="shared" si="7"/>
        <v>7.65</v>
      </c>
      <c r="P8">
        <f t="shared" si="8"/>
        <v>7.65</v>
      </c>
      <c r="Q8">
        <f t="shared" si="9"/>
        <v>15.34</v>
      </c>
      <c r="R8">
        <f t="shared" ref="R8:R42" si="14">_xlfn.RANK.EQ(P8,$P$7:$P$42,1)*100+_xlfn.RANK.EQ(Q8,$Q$7:$Q$42,1)</f>
        <v>302</v>
      </c>
      <c r="S8">
        <f t="shared" ref="S8:S42" si="15">_xlfn.RANK.EQ(R8,$R$7:$R$42,1)</f>
        <v>3</v>
      </c>
      <c r="T8">
        <f t="shared" ref="T8:T42" si="16">S8*1000+ROW()</f>
        <v>3008</v>
      </c>
      <c r="U8">
        <f t="shared" ref="U8:U42" si="17">_xlfn.RANK.EQ(T8,$T$7:$T$42,1)</f>
        <v>3</v>
      </c>
      <c r="V8">
        <f t="shared" ref="V8:V42" si="18">IF(M8="x",P8,9999)</f>
        <v>9999</v>
      </c>
      <c r="W8">
        <f t="shared" ref="W8:W42" si="19">IF(M8="x",Q8,9999)</f>
        <v>9999</v>
      </c>
      <c r="X8">
        <f t="shared" ref="X8:X42" si="20">_xlfn.RANK.EQ(V8,$V$7:$V$42,1)*100+_xlfn.RANK.EQ(W8,$W$7:$W$42,1)</f>
        <v>1313</v>
      </c>
      <c r="Y8">
        <f t="shared" ref="Y8:Y42" si="21">IF(M8="x",_xlfn.RANK.EQ(X8,$X$7:$X$42,1),99)</f>
        <v>99</v>
      </c>
      <c r="Z8">
        <f t="shared" ref="Z8:Z42" si="22">Y8*1000+ROW()</f>
        <v>99008</v>
      </c>
      <c r="AA8">
        <f t="shared" ref="AA8:AA42" si="23">IF(M8="x",_xlfn.RANK.EQ(Z8,$Z$7:$Z$42,1),99)</f>
        <v>99</v>
      </c>
      <c r="AC8" t="str">
        <f t="shared" ref="AC8:AC23" si="24">IF(AC$6=$G8,$P8,"")</f>
        <v/>
      </c>
      <c r="AD8">
        <f t="shared" si="10"/>
        <v>7.65</v>
      </c>
      <c r="AE8" t="str">
        <f t="shared" si="10"/>
        <v/>
      </c>
      <c r="AF8" t="str">
        <f t="shared" si="10"/>
        <v/>
      </c>
      <c r="AG8" t="str">
        <f t="shared" si="10"/>
        <v/>
      </c>
    </row>
    <row r="9" spans="1:33" x14ac:dyDescent="0.25">
      <c r="A9">
        <f t="shared" si="11"/>
        <v>99</v>
      </c>
      <c r="B9">
        <f t="shared" si="12"/>
        <v>99</v>
      </c>
      <c r="C9">
        <f t="shared" si="13"/>
        <v>5</v>
      </c>
      <c r="D9" s="6">
        <f t="shared" si="4"/>
        <v>5</v>
      </c>
      <c r="E9" s="5">
        <v>13</v>
      </c>
      <c r="F9" s="4" t="s">
        <v>81</v>
      </c>
      <c r="G9" s="4" t="s">
        <v>75</v>
      </c>
      <c r="H9" s="3">
        <v>2004</v>
      </c>
      <c r="I9" s="2">
        <v>7.82</v>
      </c>
      <c r="J9" s="2">
        <v>8.17</v>
      </c>
      <c r="K9" s="2"/>
      <c r="L9" s="1">
        <f t="shared" si="5"/>
        <v>7.82</v>
      </c>
      <c r="M9" s="15"/>
      <c r="N9">
        <f t="shared" si="6"/>
        <v>7.82</v>
      </c>
      <c r="O9">
        <f t="shared" si="7"/>
        <v>8.17</v>
      </c>
      <c r="P9">
        <f t="shared" si="8"/>
        <v>7.82</v>
      </c>
      <c r="Q9">
        <f t="shared" si="9"/>
        <v>15.99</v>
      </c>
      <c r="R9">
        <f t="shared" si="14"/>
        <v>504</v>
      </c>
      <c r="S9">
        <f t="shared" si="15"/>
        <v>5</v>
      </c>
      <c r="T9">
        <f t="shared" si="16"/>
        <v>5009</v>
      </c>
      <c r="U9">
        <f t="shared" si="17"/>
        <v>5</v>
      </c>
      <c r="V9">
        <f t="shared" si="18"/>
        <v>9999</v>
      </c>
      <c r="W9">
        <f t="shared" si="19"/>
        <v>9999</v>
      </c>
      <c r="X9">
        <f t="shared" si="20"/>
        <v>1313</v>
      </c>
      <c r="Y9">
        <f t="shared" si="21"/>
        <v>99</v>
      </c>
      <c r="Z9">
        <f t="shared" si="22"/>
        <v>99009</v>
      </c>
      <c r="AA9">
        <f t="shared" si="23"/>
        <v>99</v>
      </c>
      <c r="AC9" t="str">
        <f t="shared" si="24"/>
        <v/>
      </c>
      <c r="AD9" t="str">
        <f t="shared" si="10"/>
        <v/>
      </c>
      <c r="AE9">
        <f t="shared" si="10"/>
        <v>7.82</v>
      </c>
      <c r="AF9" t="str">
        <f t="shared" si="10"/>
        <v/>
      </c>
      <c r="AG9" t="str">
        <f t="shared" si="10"/>
        <v/>
      </c>
    </row>
    <row r="10" spans="1:33" x14ac:dyDescent="0.25">
      <c r="A10">
        <f t="shared" si="11"/>
        <v>4</v>
      </c>
      <c r="B10">
        <f t="shared" si="12"/>
        <v>4</v>
      </c>
      <c r="C10">
        <f t="shared" si="13"/>
        <v>10</v>
      </c>
      <c r="D10" s="6">
        <f t="shared" si="4"/>
        <v>10</v>
      </c>
      <c r="E10" s="5">
        <v>14</v>
      </c>
      <c r="F10" s="4" t="s">
        <v>82</v>
      </c>
      <c r="G10" s="4" t="s">
        <v>74</v>
      </c>
      <c r="H10" s="3">
        <v>2004</v>
      </c>
      <c r="I10" s="2">
        <v>8.6199999999999992</v>
      </c>
      <c r="J10" s="2">
        <v>8.51</v>
      </c>
      <c r="K10" s="2"/>
      <c r="L10" s="1">
        <f t="shared" si="5"/>
        <v>8.51</v>
      </c>
      <c r="M10" s="15" t="s">
        <v>18</v>
      </c>
      <c r="N10">
        <f t="shared" si="6"/>
        <v>8.6199999999999992</v>
      </c>
      <c r="O10">
        <f t="shared" si="7"/>
        <v>8.51</v>
      </c>
      <c r="P10">
        <f t="shared" si="8"/>
        <v>8.51</v>
      </c>
      <c r="Q10">
        <f t="shared" si="9"/>
        <v>17.13</v>
      </c>
      <c r="R10">
        <f t="shared" si="14"/>
        <v>1008</v>
      </c>
      <c r="S10">
        <f t="shared" si="15"/>
        <v>10</v>
      </c>
      <c r="T10">
        <f t="shared" si="16"/>
        <v>10010</v>
      </c>
      <c r="U10">
        <f t="shared" si="17"/>
        <v>10</v>
      </c>
      <c r="V10">
        <f t="shared" si="18"/>
        <v>8.51</v>
      </c>
      <c r="W10">
        <f t="shared" si="19"/>
        <v>17.13</v>
      </c>
      <c r="X10">
        <f t="shared" si="20"/>
        <v>403</v>
      </c>
      <c r="Y10">
        <f t="shared" si="21"/>
        <v>4</v>
      </c>
      <c r="Z10">
        <f t="shared" si="22"/>
        <v>4010</v>
      </c>
      <c r="AA10">
        <f t="shared" si="23"/>
        <v>4</v>
      </c>
      <c r="AC10" t="str">
        <f t="shared" si="24"/>
        <v/>
      </c>
      <c r="AD10" t="str">
        <f t="shared" si="10"/>
        <v/>
      </c>
      <c r="AE10" t="str">
        <f t="shared" si="10"/>
        <v/>
      </c>
      <c r="AF10">
        <f t="shared" si="10"/>
        <v>8.51</v>
      </c>
      <c r="AG10" t="str">
        <f t="shared" si="10"/>
        <v/>
      </c>
    </row>
    <row r="11" spans="1:33" x14ac:dyDescent="0.25">
      <c r="A11">
        <f t="shared" si="11"/>
        <v>99</v>
      </c>
      <c r="B11">
        <f t="shared" si="12"/>
        <v>99</v>
      </c>
      <c r="C11">
        <f t="shared" si="13"/>
        <v>2</v>
      </c>
      <c r="D11" s="22">
        <f t="shared" si="4"/>
        <v>2</v>
      </c>
      <c r="E11" s="23">
        <v>15</v>
      </c>
      <c r="F11" s="21" t="s">
        <v>83</v>
      </c>
      <c r="G11" s="21" t="s">
        <v>77</v>
      </c>
      <c r="H11" s="24">
        <v>2004</v>
      </c>
      <c r="I11" s="25">
        <v>7.43</v>
      </c>
      <c r="J11" s="25">
        <v>10.31</v>
      </c>
      <c r="K11" s="25"/>
      <c r="L11" s="26">
        <f t="shared" si="5"/>
        <v>7.43</v>
      </c>
      <c r="M11" s="47"/>
      <c r="N11">
        <f t="shared" si="6"/>
        <v>7.43</v>
      </c>
      <c r="O11">
        <f t="shared" si="7"/>
        <v>10.31</v>
      </c>
      <c r="P11">
        <f t="shared" si="8"/>
        <v>7.43</v>
      </c>
      <c r="Q11">
        <f t="shared" si="9"/>
        <v>17.740000000000002</v>
      </c>
      <c r="R11">
        <f t="shared" si="14"/>
        <v>209</v>
      </c>
      <c r="S11">
        <f t="shared" si="15"/>
        <v>2</v>
      </c>
      <c r="T11">
        <f t="shared" si="16"/>
        <v>2011</v>
      </c>
      <c r="U11">
        <f t="shared" si="17"/>
        <v>2</v>
      </c>
      <c r="V11">
        <f t="shared" si="18"/>
        <v>9999</v>
      </c>
      <c r="W11">
        <f t="shared" si="19"/>
        <v>9999</v>
      </c>
      <c r="X11">
        <f t="shared" si="20"/>
        <v>1313</v>
      </c>
      <c r="Y11">
        <f t="shared" si="21"/>
        <v>99</v>
      </c>
      <c r="Z11">
        <f t="shared" si="22"/>
        <v>99011</v>
      </c>
      <c r="AA11">
        <f t="shared" si="23"/>
        <v>99</v>
      </c>
      <c r="AC11" t="str">
        <f t="shared" si="24"/>
        <v/>
      </c>
      <c r="AD11" t="str">
        <f t="shared" si="10"/>
        <v/>
      </c>
      <c r="AE11" t="str">
        <f t="shared" si="10"/>
        <v/>
      </c>
      <c r="AF11" t="str">
        <f t="shared" si="10"/>
        <v/>
      </c>
      <c r="AG11">
        <f t="shared" si="10"/>
        <v>7.43</v>
      </c>
    </row>
    <row r="12" spans="1:33" x14ac:dyDescent="0.25">
      <c r="A12">
        <f t="shared" si="11"/>
        <v>5</v>
      </c>
      <c r="B12">
        <f t="shared" si="12"/>
        <v>5</v>
      </c>
      <c r="C12">
        <f t="shared" si="13"/>
        <v>11</v>
      </c>
      <c r="D12" s="22">
        <f t="shared" si="4"/>
        <v>11</v>
      </c>
      <c r="E12" s="23">
        <v>16</v>
      </c>
      <c r="F12" s="21" t="s">
        <v>84</v>
      </c>
      <c r="G12" s="21" t="s">
        <v>85</v>
      </c>
      <c r="H12" s="24">
        <v>2004</v>
      </c>
      <c r="I12" s="25">
        <v>8.68</v>
      </c>
      <c r="J12" s="25">
        <v>9.17</v>
      </c>
      <c r="K12" s="25"/>
      <c r="L12" s="26">
        <f t="shared" si="5"/>
        <v>8.68</v>
      </c>
      <c r="M12" s="47" t="s">
        <v>18</v>
      </c>
      <c r="N12">
        <f t="shared" si="6"/>
        <v>8.68</v>
      </c>
      <c r="O12">
        <f t="shared" si="7"/>
        <v>9.17</v>
      </c>
      <c r="P12">
        <f t="shared" si="8"/>
        <v>8.68</v>
      </c>
      <c r="Q12">
        <f t="shared" si="9"/>
        <v>17.850000000000001</v>
      </c>
      <c r="R12">
        <f t="shared" si="14"/>
        <v>1110</v>
      </c>
      <c r="S12">
        <f t="shared" si="15"/>
        <v>11</v>
      </c>
      <c r="T12">
        <f t="shared" si="16"/>
        <v>11012</v>
      </c>
      <c r="U12">
        <f t="shared" si="17"/>
        <v>11</v>
      </c>
      <c r="V12">
        <f t="shared" si="18"/>
        <v>8.68</v>
      </c>
      <c r="W12">
        <f t="shared" si="19"/>
        <v>17.850000000000001</v>
      </c>
      <c r="X12">
        <f t="shared" si="20"/>
        <v>504</v>
      </c>
      <c r="Y12">
        <f t="shared" si="21"/>
        <v>5</v>
      </c>
      <c r="Z12">
        <f t="shared" si="22"/>
        <v>5012</v>
      </c>
      <c r="AA12">
        <f t="shared" si="23"/>
        <v>5</v>
      </c>
      <c r="AC12" t="str">
        <f t="shared" si="24"/>
        <v/>
      </c>
      <c r="AD12" t="str">
        <f t="shared" si="10"/>
        <v/>
      </c>
      <c r="AE12" t="str">
        <f t="shared" si="10"/>
        <v/>
      </c>
      <c r="AF12" t="str">
        <f t="shared" si="10"/>
        <v/>
      </c>
      <c r="AG12" t="str">
        <f t="shared" si="10"/>
        <v/>
      </c>
    </row>
    <row r="13" spans="1:33" x14ac:dyDescent="0.25">
      <c r="A13">
        <f t="shared" si="11"/>
        <v>11</v>
      </c>
      <c r="B13">
        <f t="shared" si="12"/>
        <v>11</v>
      </c>
      <c r="C13">
        <f t="shared" si="13"/>
        <v>18</v>
      </c>
      <c r="D13" s="22">
        <f t="shared" si="4"/>
        <v>18</v>
      </c>
      <c r="E13" s="23">
        <v>17</v>
      </c>
      <c r="F13" s="21" t="s">
        <v>86</v>
      </c>
      <c r="G13" s="21" t="s">
        <v>87</v>
      </c>
      <c r="H13" s="24">
        <v>2004</v>
      </c>
      <c r="I13" s="25">
        <v>9.93</v>
      </c>
      <c r="J13" s="25" t="s">
        <v>78</v>
      </c>
      <c r="K13" s="25"/>
      <c r="L13" s="26">
        <f t="shared" si="5"/>
        <v>9.93</v>
      </c>
      <c r="M13" s="47" t="s">
        <v>18</v>
      </c>
      <c r="N13">
        <f t="shared" si="6"/>
        <v>9.93</v>
      </c>
      <c r="O13">
        <f t="shared" si="7"/>
        <v>999</v>
      </c>
      <c r="P13">
        <f t="shared" si="8"/>
        <v>9.93</v>
      </c>
      <c r="Q13">
        <f t="shared" si="9"/>
        <v>1008.93</v>
      </c>
      <c r="R13">
        <f t="shared" si="14"/>
        <v>1820</v>
      </c>
      <c r="S13">
        <f t="shared" si="15"/>
        <v>18</v>
      </c>
      <c r="T13">
        <f t="shared" si="16"/>
        <v>18013</v>
      </c>
      <c r="U13">
        <f t="shared" si="17"/>
        <v>18</v>
      </c>
      <c r="V13">
        <f t="shared" si="18"/>
        <v>9.93</v>
      </c>
      <c r="W13">
        <f t="shared" si="19"/>
        <v>1008.93</v>
      </c>
      <c r="X13">
        <f t="shared" si="20"/>
        <v>1112</v>
      </c>
      <c r="Y13">
        <f t="shared" si="21"/>
        <v>11</v>
      </c>
      <c r="Z13">
        <f t="shared" si="22"/>
        <v>11013</v>
      </c>
      <c r="AA13">
        <f t="shared" si="23"/>
        <v>11</v>
      </c>
      <c r="AC13" t="str">
        <f t="shared" si="24"/>
        <v/>
      </c>
      <c r="AD13" t="str">
        <f t="shared" si="10"/>
        <v/>
      </c>
      <c r="AE13" t="str">
        <f t="shared" si="10"/>
        <v/>
      </c>
      <c r="AF13" t="str">
        <f t="shared" si="10"/>
        <v/>
      </c>
      <c r="AG13" t="str">
        <f t="shared" si="10"/>
        <v/>
      </c>
    </row>
    <row r="14" spans="1:33" x14ac:dyDescent="0.25">
      <c r="A14">
        <f t="shared" si="11"/>
        <v>10</v>
      </c>
      <c r="B14">
        <f t="shared" si="12"/>
        <v>10</v>
      </c>
      <c r="C14">
        <f t="shared" si="13"/>
        <v>17</v>
      </c>
      <c r="D14" s="22">
        <f t="shared" si="4"/>
        <v>17</v>
      </c>
      <c r="E14" s="23">
        <v>18</v>
      </c>
      <c r="F14" s="21" t="s">
        <v>88</v>
      </c>
      <c r="G14" s="21" t="s">
        <v>73</v>
      </c>
      <c r="H14" s="24">
        <v>2005</v>
      </c>
      <c r="I14" s="25">
        <v>9.92</v>
      </c>
      <c r="J14" s="25">
        <v>10.3</v>
      </c>
      <c r="K14" s="25"/>
      <c r="L14" s="26">
        <f t="shared" si="5"/>
        <v>9.92</v>
      </c>
      <c r="M14" s="47" t="s">
        <v>18</v>
      </c>
      <c r="N14">
        <f t="shared" si="6"/>
        <v>9.92</v>
      </c>
      <c r="O14">
        <f t="shared" si="7"/>
        <v>10.3</v>
      </c>
      <c r="P14">
        <f t="shared" si="8"/>
        <v>9.92</v>
      </c>
      <c r="Q14">
        <f t="shared" si="9"/>
        <v>20.22</v>
      </c>
      <c r="R14">
        <f t="shared" si="14"/>
        <v>1716</v>
      </c>
      <c r="S14">
        <f t="shared" si="15"/>
        <v>17</v>
      </c>
      <c r="T14">
        <f t="shared" si="16"/>
        <v>17014</v>
      </c>
      <c r="U14">
        <f t="shared" si="17"/>
        <v>17</v>
      </c>
      <c r="V14">
        <f t="shared" si="18"/>
        <v>9.92</v>
      </c>
      <c r="W14">
        <f t="shared" si="19"/>
        <v>20.22</v>
      </c>
      <c r="X14">
        <f t="shared" si="20"/>
        <v>1009</v>
      </c>
      <c r="Y14">
        <f t="shared" si="21"/>
        <v>10</v>
      </c>
      <c r="Z14">
        <f t="shared" si="22"/>
        <v>10014</v>
      </c>
      <c r="AA14">
        <f t="shared" si="23"/>
        <v>10</v>
      </c>
      <c r="AC14">
        <f t="shared" si="24"/>
        <v>9.92</v>
      </c>
      <c r="AD14" t="str">
        <f t="shared" si="10"/>
        <v/>
      </c>
      <c r="AE14" t="str">
        <f t="shared" si="10"/>
        <v/>
      </c>
      <c r="AF14" t="str">
        <f t="shared" si="10"/>
        <v/>
      </c>
      <c r="AG14" t="str">
        <f t="shared" si="10"/>
        <v/>
      </c>
    </row>
    <row r="15" spans="1:33" x14ac:dyDescent="0.25">
      <c r="A15">
        <f t="shared" si="11"/>
        <v>99</v>
      </c>
      <c r="B15">
        <f t="shared" si="12"/>
        <v>99</v>
      </c>
      <c r="C15">
        <f t="shared" si="13"/>
        <v>6</v>
      </c>
      <c r="D15" s="6">
        <f t="shared" si="4"/>
        <v>6</v>
      </c>
      <c r="E15" s="5">
        <v>19</v>
      </c>
      <c r="F15" s="4" t="s">
        <v>89</v>
      </c>
      <c r="G15" s="4" t="s">
        <v>76</v>
      </c>
      <c r="H15" s="3">
        <v>2004</v>
      </c>
      <c r="I15" s="2">
        <v>8.0299999999999994</v>
      </c>
      <c r="J15" s="2">
        <v>7.97</v>
      </c>
      <c r="K15" s="2"/>
      <c r="L15" s="1">
        <f t="shared" si="5"/>
        <v>7.97</v>
      </c>
      <c r="M15" s="15"/>
      <c r="N15">
        <f t="shared" si="6"/>
        <v>8.0299999999999994</v>
      </c>
      <c r="O15">
        <f t="shared" si="7"/>
        <v>7.97</v>
      </c>
      <c r="P15">
        <f t="shared" si="8"/>
        <v>7.97</v>
      </c>
      <c r="Q15">
        <f t="shared" si="9"/>
        <v>16</v>
      </c>
      <c r="R15">
        <f t="shared" si="14"/>
        <v>605</v>
      </c>
      <c r="S15">
        <f t="shared" si="15"/>
        <v>6</v>
      </c>
      <c r="T15">
        <f t="shared" si="16"/>
        <v>6015</v>
      </c>
      <c r="U15">
        <f t="shared" si="17"/>
        <v>6</v>
      </c>
      <c r="V15">
        <f t="shared" si="18"/>
        <v>9999</v>
      </c>
      <c r="W15">
        <f t="shared" si="19"/>
        <v>9999</v>
      </c>
      <c r="X15">
        <f t="shared" si="20"/>
        <v>1313</v>
      </c>
      <c r="Y15">
        <f t="shared" si="21"/>
        <v>99</v>
      </c>
      <c r="Z15">
        <f t="shared" si="22"/>
        <v>99015</v>
      </c>
      <c r="AA15">
        <f t="shared" si="23"/>
        <v>99</v>
      </c>
      <c r="AC15" t="str">
        <f t="shared" si="24"/>
        <v/>
      </c>
      <c r="AD15">
        <f t="shared" si="10"/>
        <v>7.97</v>
      </c>
      <c r="AE15" t="str">
        <f t="shared" si="10"/>
        <v/>
      </c>
      <c r="AF15" t="str">
        <f t="shared" si="10"/>
        <v/>
      </c>
      <c r="AG15" t="str">
        <f t="shared" si="10"/>
        <v/>
      </c>
    </row>
    <row r="16" spans="1:33" x14ac:dyDescent="0.25">
      <c r="A16">
        <f t="shared" si="11"/>
        <v>99</v>
      </c>
      <c r="B16">
        <f t="shared" si="12"/>
        <v>99</v>
      </c>
      <c r="C16">
        <f t="shared" si="13"/>
        <v>13</v>
      </c>
      <c r="D16" s="6">
        <f t="shared" si="4"/>
        <v>13</v>
      </c>
      <c r="E16" s="5">
        <v>20</v>
      </c>
      <c r="F16" s="4" t="s">
        <v>90</v>
      </c>
      <c r="G16" s="4" t="s">
        <v>75</v>
      </c>
      <c r="H16" s="3">
        <v>2004</v>
      </c>
      <c r="I16" s="2">
        <v>9.34</v>
      </c>
      <c r="J16" s="2">
        <v>9.07</v>
      </c>
      <c r="K16" s="2"/>
      <c r="L16" s="1">
        <f t="shared" si="5"/>
        <v>9.07</v>
      </c>
      <c r="M16" s="15"/>
      <c r="N16">
        <f t="shared" si="6"/>
        <v>9.34</v>
      </c>
      <c r="O16">
        <f t="shared" si="7"/>
        <v>9.07</v>
      </c>
      <c r="P16">
        <f t="shared" si="8"/>
        <v>9.07</v>
      </c>
      <c r="Q16">
        <f t="shared" si="9"/>
        <v>18.41</v>
      </c>
      <c r="R16">
        <f t="shared" si="14"/>
        <v>1312</v>
      </c>
      <c r="S16">
        <f t="shared" si="15"/>
        <v>13</v>
      </c>
      <c r="T16">
        <f t="shared" si="16"/>
        <v>13016</v>
      </c>
      <c r="U16">
        <f t="shared" si="17"/>
        <v>13</v>
      </c>
      <c r="V16">
        <f t="shared" si="18"/>
        <v>9999</v>
      </c>
      <c r="W16">
        <f t="shared" si="19"/>
        <v>9999</v>
      </c>
      <c r="X16">
        <f t="shared" si="20"/>
        <v>1313</v>
      </c>
      <c r="Y16">
        <f t="shared" si="21"/>
        <v>99</v>
      </c>
      <c r="Z16">
        <f t="shared" si="22"/>
        <v>99016</v>
      </c>
      <c r="AA16">
        <f t="shared" si="23"/>
        <v>99</v>
      </c>
      <c r="AC16" t="str">
        <f t="shared" si="24"/>
        <v/>
      </c>
      <c r="AD16" t="str">
        <f t="shared" si="10"/>
        <v/>
      </c>
      <c r="AE16">
        <f t="shared" si="10"/>
        <v>9.07</v>
      </c>
      <c r="AF16" t="str">
        <f t="shared" si="10"/>
        <v/>
      </c>
      <c r="AG16" t="str">
        <f t="shared" si="10"/>
        <v/>
      </c>
    </row>
    <row r="17" spans="1:33" x14ac:dyDescent="0.25">
      <c r="A17">
        <f t="shared" si="11"/>
        <v>9</v>
      </c>
      <c r="B17">
        <f t="shared" si="12"/>
        <v>9</v>
      </c>
      <c r="C17">
        <f t="shared" si="13"/>
        <v>16</v>
      </c>
      <c r="D17" s="6">
        <f t="shared" si="4"/>
        <v>16</v>
      </c>
      <c r="E17" s="5">
        <v>21</v>
      </c>
      <c r="F17" s="4" t="s">
        <v>91</v>
      </c>
      <c r="G17" s="4" t="s">
        <v>74</v>
      </c>
      <c r="H17" s="3">
        <v>2005</v>
      </c>
      <c r="I17" s="2">
        <v>9.74</v>
      </c>
      <c r="J17" s="2">
        <v>9.58</v>
      </c>
      <c r="K17" s="2"/>
      <c r="L17" s="1">
        <f t="shared" si="5"/>
        <v>9.58</v>
      </c>
      <c r="M17" s="15" t="s">
        <v>18</v>
      </c>
      <c r="N17">
        <f t="shared" si="6"/>
        <v>9.74</v>
      </c>
      <c r="O17">
        <f t="shared" si="7"/>
        <v>9.58</v>
      </c>
      <c r="P17">
        <f t="shared" si="8"/>
        <v>9.58</v>
      </c>
      <c r="Q17">
        <f t="shared" si="9"/>
        <v>19.32</v>
      </c>
      <c r="R17">
        <f t="shared" si="14"/>
        <v>1615</v>
      </c>
      <c r="S17">
        <f t="shared" si="15"/>
        <v>16</v>
      </c>
      <c r="T17">
        <f t="shared" si="16"/>
        <v>16017</v>
      </c>
      <c r="U17">
        <f t="shared" si="17"/>
        <v>16</v>
      </c>
      <c r="V17">
        <f t="shared" si="18"/>
        <v>9.58</v>
      </c>
      <c r="W17">
        <f t="shared" si="19"/>
        <v>19.32</v>
      </c>
      <c r="X17">
        <f t="shared" si="20"/>
        <v>908</v>
      </c>
      <c r="Y17">
        <f t="shared" si="21"/>
        <v>9</v>
      </c>
      <c r="Z17">
        <f t="shared" si="22"/>
        <v>9017</v>
      </c>
      <c r="AA17">
        <f t="shared" si="23"/>
        <v>9</v>
      </c>
      <c r="AC17" t="str">
        <f t="shared" si="24"/>
        <v/>
      </c>
      <c r="AD17" t="str">
        <f t="shared" si="10"/>
        <v/>
      </c>
      <c r="AE17" t="str">
        <f t="shared" si="10"/>
        <v/>
      </c>
      <c r="AF17">
        <f t="shared" si="10"/>
        <v>9.58</v>
      </c>
      <c r="AG17" t="str">
        <f t="shared" si="10"/>
        <v/>
      </c>
    </row>
    <row r="18" spans="1:33" x14ac:dyDescent="0.25">
      <c r="A18">
        <f t="shared" si="11"/>
        <v>99</v>
      </c>
      <c r="B18">
        <f t="shared" si="12"/>
        <v>99</v>
      </c>
      <c r="C18">
        <f t="shared" si="13"/>
        <v>1</v>
      </c>
      <c r="D18" s="6">
        <f t="shared" si="4"/>
        <v>1</v>
      </c>
      <c r="E18" s="5">
        <v>22</v>
      </c>
      <c r="F18" s="4" t="s">
        <v>92</v>
      </c>
      <c r="G18" s="4" t="s">
        <v>77</v>
      </c>
      <c r="H18" s="3">
        <v>2004</v>
      </c>
      <c r="I18" s="2">
        <v>7.45</v>
      </c>
      <c r="J18" s="2">
        <v>7.34</v>
      </c>
      <c r="K18" s="2"/>
      <c r="L18" s="1">
        <f t="shared" si="5"/>
        <v>7.34</v>
      </c>
      <c r="M18" s="15"/>
      <c r="N18">
        <f t="shared" si="6"/>
        <v>7.45</v>
      </c>
      <c r="O18">
        <f t="shared" si="7"/>
        <v>7.34</v>
      </c>
      <c r="P18">
        <f t="shared" si="8"/>
        <v>7.34</v>
      </c>
      <c r="Q18">
        <f t="shared" si="9"/>
        <v>14.79</v>
      </c>
      <c r="R18">
        <f t="shared" si="14"/>
        <v>101</v>
      </c>
      <c r="S18">
        <f t="shared" si="15"/>
        <v>1</v>
      </c>
      <c r="T18">
        <f t="shared" si="16"/>
        <v>1018</v>
      </c>
      <c r="U18">
        <f t="shared" si="17"/>
        <v>1</v>
      </c>
      <c r="V18">
        <f t="shared" si="18"/>
        <v>9999</v>
      </c>
      <c r="W18">
        <f t="shared" si="19"/>
        <v>9999</v>
      </c>
      <c r="X18">
        <f t="shared" si="20"/>
        <v>1313</v>
      </c>
      <c r="Y18">
        <f t="shared" si="21"/>
        <v>99</v>
      </c>
      <c r="Z18">
        <f t="shared" si="22"/>
        <v>99018</v>
      </c>
      <c r="AA18">
        <f t="shared" si="23"/>
        <v>99</v>
      </c>
      <c r="AC18" t="str">
        <f t="shared" si="24"/>
        <v/>
      </c>
      <c r="AD18" t="str">
        <f t="shared" si="10"/>
        <v/>
      </c>
      <c r="AE18" t="str">
        <f t="shared" si="10"/>
        <v/>
      </c>
      <c r="AF18" t="str">
        <f t="shared" si="10"/>
        <v/>
      </c>
      <c r="AG18">
        <f t="shared" si="10"/>
        <v>7.34</v>
      </c>
    </row>
    <row r="19" spans="1:33" x14ac:dyDescent="0.25">
      <c r="A19">
        <f t="shared" si="11"/>
        <v>8</v>
      </c>
      <c r="B19">
        <f t="shared" si="12"/>
        <v>8</v>
      </c>
      <c r="C19">
        <f t="shared" si="13"/>
        <v>15</v>
      </c>
      <c r="D19" s="22">
        <f t="shared" si="4"/>
        <v>15</v>
      </c>
      <c r="E19" s="23">
        <v>23</v>
      </c>
      <c r="F19" s="21" t="s">
        <v>93</v>
      </c>
      <c r="G19" s="21" t="s">
        <v>94</v>
      </c>
      <c r="H19" s="24">
        <v>2005</v>
      </c>
      <c r="I19" s="25">
        <v>9.3800000000000008</v>
      </c>
      <c r="J19" s="25">
        <v>9.86</v>
      </c>
      <c r="K19" s="25"/>
      <c r="L19" s="26">
        <f t="shared" si="5"/>
        <v>9.3800000000000008</v>
      </c>
      <c r="M19" s="47" t="s">
        <v>18</v>
      </c>
      <c r="N19">
        <f t="shared" si="6"/>
        <v>9.3800000000000008</v>
      </c>
      <c r="O19">
        <f t="shared" si="7"/>
        <v>9.86</v>
      </c>
      <c r="P19">
        <f t="shared" si="8"/>
        <v>9.3800000000000008</v>
      </c>
      <c r="Q19">
        <f t="shared" si="9"/>
        <v>19.240000000000002</v>
      </c>
      <c r="R19">
        <f t="shared" si="14"/>
        <v>1513</v>
      </c>
      <c r="S19">
        <f t="shared" si="15"/>
        <v>15</v>
      </c>
      <c r="T19">
        <f t="shared" si="16"/>
        <v>15019</v>
      </c>
      <c r="U19">
        <f t="shared" si="17"/>
        <v>15</v>
      </c>
      <c r="V19">
        <f t="shared" si="18"/>
        <v>9.3800000000000008</v>
      </c>
      <c r="W19">
        <f t="shared" si="19"/>
        <v>19.240000000000002</v>
      </c>
      <c r="X19">
        <f t="shared" si="20"/>
        <v>806</v>
      </c>
      <c r="Y19">
        <f t="shared" si="21"/>
        <v>8</v>
      </c>
      <c r="Z19">
        <f t="shared" si="22"/>
        <v>8019</v>
      </c>
      <c r="AA19">
        <f t="shared" si="23"/>
        <v>8</v>
      </c>
      <c r="AC19" t="str">
        <f t="shared" si="24"/>
        <v/>
      </c>
      <c r="AD19" t="str">
        <f t="shared" si="10"/>
        <v/>
      </c>
      <c r="AE19" t="str">
        <f t="shared" si="10"/>
        <v/>
      </c>
      <c r="AF19" t="str">
        <f t="shared" si="10"/>
        <v/>
      </c>
      <c r="AG19" t="str">
        <f t="shared" si="10"/>
        <v/>
      </c>
    </row>
    <row r="20" spans="1:33" x14ac:dyDescent="0.25">
      <c r="A20">
        <f t="shared" si="11"/>
        <v>7</v>
      </c>
      <c r="B20">
        <f t="shared" si="12"/>
        <v>7</v>
      </c>
      <c r="C20">
        <f t="shared" si="13"/>
        <v>14</v>
      </c>
      <c r="D20" s="22">
        <f t="shared" si="4"/>
        <v>14</v>
      </c>
      <c r="E20" s="23">
        <v>24</v>
      </c>
      <c r="F20" s="21" t="s">
        <v>95</v>
      </c>
      <c r="G20" s="21" t="s">
        <v>96</v>
      </c>
      <c r="H20" s="24">
        <v>2004</v>
      </c>
      <c r="I20" s="25">
        <v>9.1300000000000008</v>
      </c>
      <c r="J20" s="25">
        <v>9.16</v>
      </c>
      <c r="K20" s="25"/>
      <c r="L20" s="26">
        <f t="shared" si="5"/>
        <v>9.1300000000000008</v>
      </c>
      <c r="M20" s="47" t="s">
        <v>18</v>
      </c>
      <c r="N20">
        <f t="shared" si="6"/>
        <v>9.1300000000000008</v>
      </c>
      <c r="O20">
        <f t="shared" si="7"/>
        <v>9.16</v>
      </c>
      <c r="P20">
        <f t="shared" si="8"/>
        <v>9.1300000000000008</v>
      </c>
      <c r="Q20">
        <f t="shared" si="9"/>
        <v>18.29</v>
      </c>
      <c r="R20">
        <f t="shared" si="14"/>
        <v>1411</v>
      </c>
      <c r="S20">
        <f t="shared" si="15"/>
        <v>14</v>
      </c>
      <c r="T20">
        <f t="shared" si="16"/>
        <v>14020</v>
      </c>
      <c r="U20">
        <f t="shared" si="17"/>
        <v>14</v>
      </c>
      <c r="V20">
        <f t="shared" si="18"/>
        <v>9.1300000000000008</v>
      </c>
      <c r="W20">
        <f t="shared" si="19"/>
        <v>18.29</v>
      </c>
      <c r="X20">
        <f t="shared" si="20"/>
        <v>705</v>
      </c>
      <c r="Y20">
        <f t="shared" si="21"/>
        <v>7</v>
      </c>
      <c r="Z20">
        <f t="shared" si="22"/>
        <v>7020</v>
      </c>
      <c r="AA20">
        <f t="shared" si="23"/>
        <v>7</v>
      </c>
      <c r="AC20" t="str">
        <f t="shared" si="24"/>
        <v/>
      </c>
      <c r="AD20" t="str">
        <f t="shared" si="10"/>
        <v/>
      </c>
      <c r="AE20" t="str">
        <f t="shared" si="10"/>
        <v/>
      </c>
      <c r="AF20" t="str">
        <f t="shared" si="10"/>
        <v/>
      </c>
      <c r="AG20" t="str">
        <f t="shared" si="10"/>
        <v/>
      </c>
    </row>
    <row r="21" spans="1:33" x14ac:dyDescent="0.25">
      <c r="A21">
        <f t="shared" si="11"/>
        <v>3</v>
      </c>
      <c r="B21">
        <f t="shared" si="12"/>
        <v>3</v>
      </c>
      <c r="C21">
        <f t="shared" si="13"/>
        <v>9</v>
      </c>
      <c r="D21" s="22">
        <f t="shared" si="4"/>
        <v>9</v>
      </c>
      <c r="E21" s="23">
        <v>25</v>
      </c>
      <c r="F21" s="21" t="s">
        <v>97</v>
      </c>
      <c r="G21" s="21" t="s">
        <v>73</v>
      </c>
      <c r="H21" s="24">
        <v>2004</v>
      </c>
      <c r="I21" s="25">
        <v>8.19</v>
      </c>
      <c r="J21" s="25">
        <v>15.14</v>
      </c>
      <c r="K21" s="25"/>
      <c r="L21" s="26">
        <f t="shared" si="5"/>
        <v>8.19</v>
      </c>
      <c r="M21" s="47" t="s">
        <v>18</v>
      </c>
      <c r="N21">
        <f t="shared" si="6"/>
        <v>8.19</v>
      </c>
      <c r="O21">
        <f t="shared" si="7"/>
        <v>15.14</v>
      </c>
      <c r="P21">
        <f t="shared" si="8"/>
        <v>8.19</v>
      </c>
      <c r="Q21">
        <f t="shared" si="9"/>
        <v>23.33</v>
      </c>
      <c r="R21">
        <f t="shared" si="14"/>
        <v>919</v>
      </c>
      <c r="S21">
        <f t="shared" si="15"/>
        <v>9</v>
      </c>
      <c r="T21">
        <f t="shared" si="16"/>
        <v>9021</v>
      </c>
      <c r="U21">
        <f t="shared" si="17"/>
        <v>9</v>
      </c>
      <c r="V21">
        <f t="shared" si="18"/>
        <v>8.19</v>
      </c>
      <c r="W21">
        <f t="shared" si="19"/>
        <v>23.33</v>
      </c>
      <c r="X21">
        <f t="shared" si="20"/>
        <v>311</v>
      </c>
      <c r="Y21">
        <f t="shared" si="21"/>
        <v>3</v>
      </c>
      <c r="Z21">
        <f t="shared" si="22"/>
        <v>3021</v>
      </c>
      <c r="AA21">
        <f t="shared" si="23"/>
        <v>3</v>
      </c>
      <c r="AC21">
        <f t="shared" si="24"/>
        <v>8.19</v>
      </c>
      <c r="AD21" t="str">
        <f t="shared" si="10"/>
        <v/>
      </c>
      <c r="AE21" t="str">
        <f t="shared" si="10"/>
        <v/>
      </c>
      <c r="AF21" t="str">
        <f t="shared" si="10"/>
        <v/>
      </c>
      <c r="AG21" t="str">
        <f t="shared" si="10"/>
        <v/>
      </c>
    </row>
    <row r="22" spans="1:33" x14ac:dyDescent="0.25">
      <c r="A22">
        <f t="shared" si="11"/>
        <v>99</v>
      </c>
      <c r="B22">
        <f t="shared" si="12"/>
        <v>99</v>
      </c>
      <c r="C22">
        <f t="shared" si="13"/>
        <v>8</v>
      </c>
      <c r="D22" s="22">
        <f t="shared" si="4"/>
        <v>8</v>
      </c>
      <c r="E22" s="23">
        <v>26</v>
      </c>
      <c r="F22" s="21" t="s">
        <v>98</v>
      </c>
      <c r="G22" s="21" t="s">
        <v>76</v>
      </c>
      <c r="H22" s="24">
        <v>2004</v>
      </c>
      <c r="I22" s="25">
        <v>8.39</v>
      </c>
      <c r="J22" s="25">
        <v>8.14</v>
      </c>
      <c r="K22" s="25"/>
      <c r="L22" s="26">
        <f t="shared" si="5"/>
        <v>8.14</v>
      </c>
      <c r="M22" s="47"/>
      <c r="N22">
        <f t="shared" si="6"/>
        <v>8.39</v>
      </c>
      <c r="O22">
        <f t="shared" si="7"/>
        <v>8.14</v>
      </c>
      <c r="P22">
        <f t="shared" si="8"/>
        <v>8.14</v>
      </c>
      <c r="Q22">
        <f t="shared" si="9"/>
        <v>16.53</v>
      </c>
      <c r="R22">
        <f t="shared" si="14"/>
        <v>807</v>
      </c>
      <c r="S22">
        <f t="shared" si="15"/>
        <v>8</v>
      </c>
      <c r="T22">
        <f t="shared" si="16"/>
        <v>8022</v>
      </c>
      <c r="U22">
        <f t="shared" si="17"/>
        <v>8</v>
      </c>
      <c r="V22">
        <f t="shared" si="18"/>
        <v>9999</v>
      </c>
      <c r="W22">
        <f t="shared" si="19"/>
        <v>9999</v>
      </c>
      <c r="X22">
        <f t="shared" si="20"/>
        <v>1313</v>
      </c>
      <c r="Y22">
        <f t="shared" si="21"/>
        <v>99</v>
      </c>
      <c r="Z22">
        <f t="shared" si="22"/>
        <v>99022</v>
      </c>
      <c r="AA22">
        <f t="shared" si="23"/>
        <v>99</v>
      </c>
      <c r="AC22" t="str">
        <f t="shared" si="24"/>
        <v/>
      </c>
      <c r="AD22">
        <f t="shared" si="10"/>
        <v>8.14</v>
      </c>
      <c r="AE22" t="str">
        <f t="shared" si="10"/>
        <v/>
      </c>
      <c r="AF22" t="str">
        <f t="shared" si="10"/>
        <v/>
      </c>
      <c r="AG22" t="str">
        <f t="shared" si="10"/>
        <v/>
      </c>
    </row>
    <row r="23" spans="1:33" x14ac:dyDescent="0.25">
      <c r="A23">
        <f t="shared" si="11"/>
        <v>2</v>
      </c>
      <c r="B23">
        <f t="shared" si="12"/>
        <v>2</v>
      </c>
      <c r="C23">
        <f t="shared" si="13"/>
        <v>7</v>
      </c>
      <c r="D23" s="6">
        <f t="shared" si="4"/>
        <v>7</v>
      </c>
      <c r="E23" s="5">
        <v>28</v>
      </c>
      <c r="F23" s="4" t="s">
        <v>99</v>
      </c>
      <c r="G23" s="4" t="s">
        <v>74</v>
      </c>
      <c r="H23" s="3">
        <v>2004</v>
      </c>
      <c r="I23" s="2">
        <v>8.25</v>
      </c>
      <c r="J23" s="2">
        <v>8.08</v>
      </c>
      <c r="K23" s="2"/>
      <c r="L23" s="1">
        <f t="shared" si="5"/>
        <v>8.08</v>
      </c>
      <c r="M23" s="15" t="s">
        <v>18</v>
      </c>
      <c r="N23">
        <f t="shared" si="6"/>
        <v>8.25</v>
      </c>
      <c r="O23">
        <f t="shared" si="7"/>
        <v>8.08</v>
      </c>
      <c r="P23">
        <f t="shared" si="8"/>
        <v>8.08</v>
      </c>
      <c r="Q23">
        <f t="shared" si="9"/>
        <v>16.329999999999998</v>
      </c>
      <c r="R23">
        <f t="shared" si="14"/>
        <v>706</v>
      </c>
      <c r="S23">
        <f t="shared" si="15"/>
        <v>7</v>
      </c>
      <c r="T23">
        <f t="shared" si="16"/>
        <v>7023</v>
      </c>
      <c r="U23">
        <f t="shared" si="17"/>
        <v>7</v>
      </c>
      <c r="V23">
        <f t="shared" si="18"/>
        <v>8.08</v>
      </c>
      <c r="W23">
        <f t="shared" si="19"/>
        <v>16.329999999999998</v>
      </c>
      <c r="X23">
        <f t="shared" si="20"/>
        <v>202</v>
      </c>
      <c r="Y23">
        <f t="shared" si="21"/>
        <v>2</v>
      </c>
      <c r="Z23">
        <f t="shared" si="22"/>
        <v>2023</v>
      </c>
      <c r="AA23">
        <f t="shared" si="23"/>
        <v>2</v>
      </c>
      <c r="AC23" t="str">
        <f t="shared" si="24"/>
        <v/>
      </c>
      <c r="AD23" t="str">
        <f t="shared" si="10"/>
        <v/>
      </c>
      <c r="AE23" t="str">
        <f t="shared" si="10"/>
        <v/>
      </c>
      <c r="AF23">
        <f t="shared" si="10"/>
        <v>8.08</v>
      </c>
      <c r="AG23" t="str">
        <f t="shared" si="10"/>
        <v/>
      </c>
    </row>
    <row r="24" spans="1:33" x14ac:dyDescent="0.25">
      <c r="A24">
        <f t="shared" si="11"/>
        <v>12</v>
      </c>
      <c r="B24">
        <f t="shared" si="12"/>
        <v>12</v>
      </c>
      <c r="C24">
        <f t="shared" si="13"/>
        <v>19</v>
      </c>
      <c r="D24" s="6">
        <f t="shared" si="4"/>
        <v>19</v>
      </c>
      <c r="E24" s="5">
        <v>29</v>
      </c>
      <c r="F24" s="4" t="s">
        <v>100</v>
      </c>
      <c r="G24" s="4" t="s">
        <v>85</v>
      </c>
      <c r="H24" s="3">
        <v>2004</v>
      </c>
      <c r="I24" s="2">
        <v>11.26</v>
      </c>
      <c r="J24" s="2">
        <v>10.199999999999999</v>
      </c>
      <c r="K24" s="2"/>
      <c r="L24" s="1">
        <f t="shared" si="5"/>
        <v>10.199999999999999</v>
      </c>
      <c r="M24" s="15" t="s">
        <v>18</v>
      </c>
      <c r="N24">
        <f t="shared" si="6"/>
        <v>11.26</v>
      </c>
      <c r="O24">
        <f t="shared" si="7"/>
        <v>10.199999999999999</v>
      </c>
      <c r="P24">
        <f t="shared" si="8"/>
        <v>10.199999999999999</v>
      </c>
      <c r="Q24">
        <f t="shared" si="9"/>
        <v>21.46</v>
      </c>
      <c r="R24">
        <f t="shared" si="14"/>
        <v>1918</v>
      </c>
      <c r="S24">
        <f t="shared" si="15"/>
        <v>19</v>
      </c>
      <c r="T24">
        <f t="shared" si="16"/>
        <v>19024</v>
      </c>
      <c r="U24">
        <f t="shared" si="17"/>
        <v>19</v>
      </c>
      <c r="V24">
        <f t="shared" si="18"/>
        <v>10.199999999999999</v>
      </c>
      <c r="W24">
        <f t="shared" si="19"/>
        <v>21.46</v>
      </c>
      <c r="X24">
        <f t="shared" si="20"/>
        <v>1210</v>
      </c>
      <c r="Y24">
        <f t="shared" si="21"/>
        <v>12</v>
      </c>
      <c r="Z24">
        <f t="shared" si="22"/>
        <v>12024</v>
      </c>
      <c r="AA24">
        <f t="shared" si="23"/>
        <v>12</v>
      </c>
      <c r="AC24" t="str">
        <f t="shared" ref="AC24:AG39" si="25">IF(AC$6=$G24,$P24,"")</f>
        <v/>
      </c>
      <c r="AD24" t="str">
        <f t="shared" si="10"/>
        <v/>
      </c>
      <c r="AE24" t="str">
        <f t="shared" si="10"/>
        <v/>
      </c>
      <c r="AF24" t="str">
        <f t="shared" si="10"/>
        <v/>
      </c>
      <c r="AG24" t="str">
        <f t="shared" si="10"/>
        <v/>
      </c>
    </row>
    <row r="25" spans="1:33" x14ac:dyDescent="0.25">
      <c r="A25">
        <f t="shared" si="11"/>
        <v>99</v>
      </c>
      <c r="B25">
        <f t="shared" si="12"/>
        <v>99</v>
      </c>
      <c r="C25">
        <f t="shared" si="13"/>
        <v>20</v>
      </c>
      <c r="D25" s="6">
        <f t="shared" si="4"/>
        <v>20</v>
      </c>
      <c r="E25" s="5">
        <v>30</v>
      </c>
      <c r="F25" s="4" t="s">
        <v>101</v>
      </c>
      <c r="G25" s="4" t="s">
        <v>102</v>
      </c>
      <c r="H25" s="3">
        <v>2005</v>
      </c>
      <c r="I25" s="2">
        <v>10.37</v>
      </c>
      <c r="J25" s="2">
        <v>10.68</v>
      </c>
      <c r="K25" s="2"/>
      <c r="L25" s="1">
        <f t="shared" si="5"/>
        <v>10.37</v>
      </c>
      <c r="M25" s="15"/>
      <c r="N25">
        <f t="shared" si="6"/>
        <v>10.37</v>
      </c>
      <c r="O25">
        <f t="shared" si="7"/>
        <v>10.68</v>
      </c>
      <c r="P25">
        <f t="shared" si="8"/>
        <v>10.37</v>
      </c>
      <c r="Q25">
        <f t="shared" si="9"/>
        <v>21.049999999999997</v>
      </c>
      <c r="R25">
        <f t="shared" si="14"/>
        <v>2017</v>
      </c>
      <c r="S25">
        <f t="shared" si="15"/>
        <v>20</v>
      </c>
      <c r="T25">
        <f t="shared" si="16"/>
        <v>20025</v>
      </c>
      <c r="U25">
        <f t="shared" si="17"/>
        <v>20</v>
      </c>
      <c r="V25">
        <f t="shared" si="18"/>
        <v>9999</v>
      </c>
      <c r="W25">
        <f t="shared" si="19"/>
        <v>9999</v>
      </c>
      <c r="X25">
        <f t="shared" si="20"/>
        <v>1313</v>
      </c>
      <c r="Y25">
        <f t="shared" si="21"/>
        <v>99</v>
      </c>
      <c r="Z25">
        <f t="shared" si="22"/>
        <v>99025</v>
      </c>
      <c r="AA25">
        <f t="shared" si="23"/>
        <v>99</v>
      </c>
      <c r="AC25" t="str">
        <f t="shared" si="25"/>
        <v/>
      </c>
      <c r="AD25" t="str">
        <f t="shared" si="10"/>
        <v/>
      </c>
      <c r="AE25" t="str">
        <f t="shared" si="10"/>
        <v/>
      </c>
      <c r="AF25" t="str">
        <f t="shared" si="10"/>
        <v/>
      </c>
      <c r="AG25" t="str">
        <f t="shared" si="10"/>
        <v/>
      </c>
    </row>
    <row r="26" spans="1:33" x14ac:dyDescent="0.25">
      <c r="A26">
        <f t="shared" si="11"/>
        <v>6</v>
      </c>
      <c r="B26">
        <f t="shared" si="12"/>
        <v>6</v>
      </c>
      <c r="C26">
        <f t="shared" si="13"/>
        <v>12</v>
      </c>
      <c r="D26" s="6">
        <f t="shared" si="4"/>
        <v>12</v>
      </c>
      <c r="E26" s="5">
        <v>31</v>
      </c>
      <c r="F26" s="4" t="s">
        <v>103</v>
      </c>
      <c r="G26" s="4" t="s">
        <v>104</v>
      </c>
      <c r="H26" s="3">
        <v>2004</v>
      </c>
      <c r="I26" s="2">
        <v>10.57</v>
      </c>
      <c r="J26" s="2">
        <v>8.74</v>
      </c>
      <c r="K26" s="2"/>
      <c r="L26" s="1">
        <f t="shared" si="5"/>
        <v>8.74</v>
      </c>
      <c r="M26" s="15" t="s">
        <v>18</v>
      </c>
      <c r="N26">
        <f t="shared" si="6"/>
        <v>10.57</v>
      </c>
      <c r="O26">
        <f t="shared" si="7"/>
        <v>8.74</v>
      </c>
      <c r="P26">
        <f t="shared" si="8"/>
        <v>8.74</v>
      </c>
      <c r="Q26">
        <f t="shared" si="9"/>
        <v>19.310000000000002</v>
      </c>
      <c r="R26">
        <f t="shared" si="14"/>
        <v>1214</v>
      </c>
      <c r="S26">
        <f t="shared" si="15"/>
        <v>12</v>
      </c>
      <c r="T26">
        <f t="shared" si="16"/>
        <v>12026</v>
      </c>
      <c r="U26">
        <f t="shared" si="17"/>
        <v>12</v>
      </c>
      <c r="V26">
        <f t="shared" si="18"/>
        <v>8.74</v>
      </c>
      <c r="W26">
        <f t="shared" si="19"/>
        <v>19.310000000000002</v>
      </c>
      <c r="X26">
        <f t="shared" si="20"/>
        <v>607</v>
      </c>
      <c r="Y26">
        <f t="shared" si="21"/>
        <v>6</v>
      </c>
      <c r="Z26">
        <f t="shared" si="22"/>
        <v>6026</v>
      </c>
      <c r="AA26">
        <f t="shared" si="23"/>
        <v>6</v>
      </c>
      <c r="AC26" t="str">
        <f t="shared" si="25"/>
        <v/>
      </c>
      <c r="AD26" t="str">
        <f t="shared" si="10"/>
        <v/>
      </c>
      <c r="AE26" t="str">
        <f t="shared" si="10"/>
        <v/>
      </c>
      <c r="AF26" t="str">
        <f t="shared" si="10"/>
        <v/>
      </c>
      <c r="AG26" t="str">
        <f t="shared" si="10"/>
        <v/>
      </c>
    </row>
    <row r="27" spans="1:33" x14ac:dyDescent="0.25">
      <c r="A27">
        <f t="shared" si="11"/>
        <v>99</v>
      </c>
      <c r="B27">
        <f t="shared" si="12"/>
        <v>99</v>
      </c>
      <c r="C27">
        <f t="shared" si="13"/>
        <v>21</v>
      </c>
      <c r="D27" s="22" t="str">
        <f t="shared" si="4"/>
        <v/>
      </c>
      <c r="E27" s="23"/>
      <c r="F27" s="21"/>
      <c r="G27" s="21"/>
      <c r="H27" s="24"/>
      <c r="I27" s="25"/>
      <c r="J27" s="25"/>
      <c r="K27" s="25"/>
      <c r="L27" s="26" t="str">
        <f t="shared" si="5"/>
        <v/>
      </c>
      <c r="M27" s="47"/>
      <c r="N27">
        <f t="shared" si="6"/>
        <v>9999</v>
      </c>
      <c r="O27">
        <f t="shared" si="7"/>
        <v>9999</v>
      </c>
      <c r="P27">
        <f t="shared" si="8"/>
        <v>9999</v>
      </c>
      <c r="Q27">
        <f t="shared" si="9"/>
        <v>19998</v>
      </c>
      <c r="R27">
        <f t="shared" si="14"/>
        <v>2121</v>
      </c>
      <c r="S27">
        <f t="shared" si="15"/>
        <v>21</v>
      </c>
      <c r="T27">
        <f t="shared" si="16"/>
        <v>21027</v>
      </c>
      <c r="U27">
        <f t="shared" si="17"/>
        <v>21</v>
      </c>
      <c r="V27">
        <f t="shared" si="18"/>
        <v>9999</v>
      </c>
      <c r="W27">
        <f t="shared" si="19"/>
        <v>9999</v>
      </c>
      <c r="X27">
        <f t="shared" si="20"/>
        <v>1313</v>
      </c>
      <c r="Y27">
        <f t="shared" si="21"/>
        <v>99</v>
      </c>
      <c r="Z27">
        <f t="shared" si="22"/>
        <v>99027</v>
      </c>
      <c r="AA27">
        <f t="shared" si="23"/>
        <v>99</v>
      </c>
      <c r="AC27" t="str">
        <f t="shared" si="25"/>
        <v/>
      </c>
      <c r="AD27" t="str">
        <f t="shared" si="25"/>
        <v/>
      </c>
      <c r="AE27" t="str">
        <f t="shared" si="25"/>
        <v/>
      </c>
      <c r="AF27" t="str">
        <f t="shared" si="25"/>
        <v/>
      </c>
      <c r="AG27" t="str">
        <f t="shared" si="25"/>
        <v/>
      </c>
    </row>
    <row r="28" spans="1:33" x14ac:dyDescent="0.25">
      <c r="A28">
        <f t="shared" si="11"/>
        <v>99</v>
      </c>
      <c r="B28">
        <f t="shared" si="12"/>
        <v>99</v>
      </c>
      <c r="C28">
        <f t="shared" si="13"/>
        <v>22</v>
      </c>
      <c r="D28" s="22" t="str">
        <f t="shared" si="4"/>
        <v/>
      </c>
      <c r="E28" s="23"/>
      <c r="F28" s="21"/>
      <c r="G28" s="21"/>
      <c r="H28" s="24"/>
      <c r="I28" s="25"/>
      <c r="J28" s="25"/>
      <c r="K28" s="25"/>
      <c r="L28" s="26" t="str">
        <f t="shared" si="5"/>
        <v/>
      </c>
      <c r="M28" s="47"/>
      <c r="N28">
        <f t="shared" si="6"/>
        <v>9999</v>
      </c>
      <c r="O28">
        <f t="shared" si="7"/>
        <v>9999</v>
      </c>
      <c r="P28">
        <f t="shared" si="8"/>
        <v>9999</v>
      </c>
      <c r="Q28">
        <f t="shared" si="9"/>
        <v>19998</v>
      </c>
      <c r="R28">
        <f t="shared" si="14"/>
        <v>2121</v>
      </c>
      <c r="S28">
        <f t="shared" si="15"/>
        <v>21</v>
      </c>
      <c r="T28">
        <f t="shared" si="16"/>
        <v>21028</v>
      </c>
      <c r="U28">
        <f t="shared" si="17"/>
        <v>22</v>
      </c>
      <c r="V28">
        <f t="shared" si="18"/>
        <v>9999</v>
      </c>
      <c r="W28">
        <f t="shared" si="19"/>
        <v>9999</v>
      </c>
      <c r="X28">
        <f t="shared" si="20"/>
        <v>1313</v>
      </c>
      <c r="Y28">
        <f t="shared" si="21"/>
        <v>99</v>
      </c>
      <c r="Z28">
        <f t="shared" si="22"/>
        <v>99028</v>
      </c>
      <c r="AA28">
        <f t="shared" si="23"/>
        <v>99</v>
      </c>
      <c r="AC28" t="str">
        <f t="shared" si="25"/>
        <v/>
      </c>
      <c r="AD28" t="str">
        <f t="shared" si="25"/>
        <v/>
      </c>
      <c r="AE28" t="str">
        <f t="shared" si="25"/>
        <v/>
      </c>
      <c r="AF28" t="str">
        <f t="shared" si="25"/>
        <v/>
      </c>
      <c r="AG28" t="str">
        <f t="shared" si="25"/>
        <v/>
      </c>
    </row>
    <row r="29" spans="1:33" x14ac:dyDescent="0.25">
      <c r="A29">
        <f t="shared" si="11"/>
        <v>99</v>
      </c>
      <c r="B29">
        <f t="shared" si="12"/>
        <v>99</v>
      </c>
      <c r="C29">
        <f t="shared" si="13"/>
        <v>23</v>
      </c>
      <c r="D29" s="22" t="str">
        <f t="shared" si="4"/>
        <v/>
      </c>
      <c r="E29" s="23"/>
      <c r="F29" s="21"/>
      <c r="G29" s="21"/>
      <c r="H29" s="24"/>
      <c r="I29" s="25"/>
      <c r="J29" s="25"/>
      <c r="K29" s="25"/>
      <c r="L29" s="26" t="str">
        <f t="shared" si="5"/>
        <v/>
      </c>
      <c r="M29" s="47"/>
      <c r="N29">
        <f t="shared" si="6"/>
        <v>9999</v>
      </c>
      <c r="O29">
        <f t="shared" si="7"/>
        <v>9999</v>
      </c>
      <c r="P29">
        <f t="shared" si="8"/>
        <v>9999</v>
      </c>
      <c r="Q29">
        <f t="shared" si="9"/>
        <v>19998</v>
      </c>
      <c r="R29">
        <f t="shared" si="14"/>
        <v>2121</v>
      </c>
      <c r="S29">
        <f t="shared" si="15"/>
        <v>21</v>
      </c>
      <c r="T29">
        <f t="shared" si="16"/>
        <v>21029</v>
      </c>
      <c r="U29">
        <f t="shared" si="17"/>
        <v>23</v>
      </c>
      <c r="V29">
        <f t="shared" si="18"/>
        <v>9999</v>
      </c>
      <c r="W29">
        <f t="shared" si="19"/>
        <v>9999</v>
      </c>
      <c r="X29">
        <f t="shared" si="20"/>
        <v>1313</v>
      </c>
      <c r="Y29">
        <f t="shared" si="21"/>
        <v>99</v>
      </c>
      <c r="Z29">
        <f t="shared" si="22"/>
        <v>99029</v>
      </c>
      <c r="AA29">
        <f t="shared" si="23"/>
        <v>99</v>
      </c>
      <c r="AC29" t="str">
        <f t="shared" si="25"/>
        <v/>
      </c>
      <c r="AD29" t="str">
        <f t="shared" si="25"/>
        <v/>
      </c>
      <c r="AE29" t="str">
        <f t="shared" si="25"/>
        <v/>
      </c>
      <c r="AF29" t="str">
        <f t="shared" si="25"/>
        <v/>
      </c>
      <c r="AG29" t="str">
        <f t="shared" si="25"/>
        <v/>
      </c>
    </row>
    <row r="30" spans="1:33" x14ac:dyDescent="0.25">
      <c r="A30">
        <f t="shared" si="11"/>
        <v>99</v>
      </c>
      <c r="B30">
        <f t="shared" si="12"/>
        <v>99</v>
      </c>
      <c r="C30">
        <f t="shared" si="13"/>
        <v>24</v>
      </c>
      <c r="D30" s="22" t="str">
        <f t="shared" si="4"/>
        <v/>
      </c>
      <c r="E30" s="23"/>
      <c r="F30" s="21"/>
      <c r="G30" s="21"/>
      <c r="H30" s="24"/>
      <c r="I30" s="25"/>
      <c r="J30" s="25"/>
      <c r="K30" s="25"/>
      <c r="L30" s="26" t="str">
        <f t="shared" si="5"/>
        <v/>
      </c>
      <c r="M30" s="47"/>
      <c r="N30">
        <f t="shared" si="6"/>
        <v>9999</v>
      </c>
      <c r="O30">
        <f t="shared" si="7"/>
        <v>9999</v>
      </c>
      <c r="P30">
        <f t="shared" si="8"/>
        <v>9999</v>
      </c>
      <c r="Q30">
        <f t="shared" si="9"/>
        <v>19998</v>
      </c>
      <c r="R30">
        <f t="shared" si="14"/>
        <v>2121</v>
      </c>
      <c r="S30">
        <f t="shared" si="15"/>
        <v>21</v>
      </c>
      <c r="T30">
        <f t="shared" si="16"/>
        <v>21030</v>
      </c>
      <c r="U30">
        <f t="shared" si="17"/>
        <v>24</v>
      </c>
      <c r="V30">
        <f t="shared" si="18"/>
        <v>9999</v>
      </c>
      <c r="W30">
        <f t="shared" si="19"/>
        <v>9999</v>
      </c>
      <c r="X30">
        <f t="shared" si="20"/>
        <v>1313</v>
      </c>
      <c r="Y30">
        <f t="shared" si="21"/>
        <v>99</v>
      </c>
      <c r="Z30">
        <f t="shared" si="22"/>
        <v>99030</v>
      </c>
      <c r="AA30">
        <f t="shared" si="23"/>
        <v>99</v>
      </c>
      <c r="AC30" t="str">
        <f t="shared" si="25"/>
        <v/>
      </c>
      <c r="AD30" t="str">
        <f t="shared" si="25"/>
        <v/>
      </c>
      <c r="AE30" t="str">
        <f t="shared" si="25"/>
        <v/>
      </c>
      <c r="AF30" t="str">
        <f t="shared" si="25"/>
        <v/>
      </c>
      <c r="AG30" t="str">
        <f t="shared" si="25"/>
        <v/>
      </c>
    </row>
    <row r="31" spans="1:33" x14ac:dyDescent="0.25">
      <c r="A31">
        <f t="shared" si="11"/>
        <v>99</v>
      </c>
      <c r="B31">
        <f t="shared" si="12"/>
        <v>99</v>
      </c>
      <c r="C31">
        <f t="shared" si="13"/>
        <v>25</v>
      </c>
      <c r="D31" s="6" t="str">
        <f t="shared" si="4"/>
        <v/>
      </c>
      <c r="E31" s="5"/>
      <c r="F31" s="4"/>
      <c r="G31" s="4"/>
      <c r="H31" s="3"/>
      <c r="I31" s="2"/>
      <c r="J31" s="2"/>
      <c r="K31" s="2"/>
      <c r="L31" s="1" t="str">
        <f t="shared" si="5"/>
        <v/>
      </c>
      <c r="M31" s="15"/>
      <c r="N31">
        <f t="shared" si="6"/>
        <v>9999</v>
      </c>
      <c r="O31">
        <f t="shared" si="7"/>
        <v>9999</v>
      </c>
      <c r="P31">
        <f t="shared" si="8"/>
        <v>9999</v>
      </c>
      <c r="Q31">
        <f t="shared" si="9"/>
        <v>19998</v>
      </c>
      <c r="R31">
        <f t="shared" si="14"/>
        <v>2121</v>
      </c>
      <c r="S31">
        <f t="shared" si="15"/>
        <v>21</v>
      </c>
      <c r="T31">
        <f t="shared" si="16"/>
        <v>21031</v>
      </c>
      <c r="U31">
        <f t="shared" si="17"/>
        <v>25</v>
      </c>
      <c r="V31">
        <f t="shared" si="18"/>
        <v>9999</v>
      </c>
      <c r="W31">
        <f t="shared" si="19"/>
        <v>9999</v>
      </c>
      <c r="X31">
        <f t="shared" si="20"/>
        <v>1313</v>
      </c>
      <c r="Y31">
        <f t="shared" si="21"/>
        <v>99</v>
      </c>
      <c r="Z31">
        <f t="shared" si="22"/>
        <v>99031</v>
      </c>
      <c r="AA31">
        <f t="shared" si="23"/>
        <v>99</v>
      </c>
      <c r="AC31" t="str">
        <f t="shared" si="25"/>
        <v/>
      </c>
      <c r="AD31" t="str">
        <f t="shared" si="25"/>
        <v/>
      </c>
      <c r="AE31" t="str">
        <f t="shared" si="25"/>
        <v/>
      </c>
      <c r="AF31" t="str">
        <f t="shared" si="25"/>
        <v/>
      </c>
      <c r="AG31" t="str">
        <f t="shared" si="25"/>
        <v/>
      </c>
    </row>
    <row r="32" spans="1:33" x14ac:dyDescent="0.25">
      <c r="A32">
        <f t="shared" si="11"/>
        <v>99</v>
      </c>
      <c r="B32">
        <f t="shared" si="12"/>
        <v>99</v>
      </c>
      <c r="C32">
        <f t="shared" si="13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7"/>
        <v>9999</v>
      </c>
      <c r="P32">
        <f t="shared" si="8"/>
        <v>9999</v>
      </c>
      <c r="Q32">
        <f t="shared" si="9"/>
        <v>19998</v>
      </c>
      <c r="R32">
        <f t="shared" si="14"/>
        <v>2121</v>
      </c>
      <c r="S32">
        <f t="shared" si="15"/>
        <v>21</v>
      </c>
      <c r="T32">
        <f t="shared" si="16"/>
        <v>21032</v>
      </c>
      <c r="U32">
        <f t="shared" si="17"/>
        <v>26</v>
      </c>
      <c r="V32">
        <f t="shared" si="18"/>
        <v>9999</v>
      </c>
      <c r="W32">
        <f t="shared" si="19"/>
        <v>9999</v>
      </c>
      <c r="X32">
        <f t="shared" si="20"/>
        <v>1313</v>
      </c>
      <c r="Y32">
        <f t="shared" si="21"/>
        <v>99</v>
      </c>
      <c r="Z32">
        <f t="shared" si="22"/>
        <v>99032</v>
      </c>
      <c r="AA32">
        <f t="shared" si="23"/>
        <v>99</v>
      </c>
      <c r="AC32" t="str">
        <f t="shared" si="25"/>
        <v/>
      </c>
      <c r="AD32" t="str">
        <f t="shared" si="25"/>
        <v/>
      </c>
      <c r="AE32" t="str">
        <f t="shared" si="25"/>
        <v/>
      </c>
      <c r="AF32" t="str">
        <f t="shared" si="25"/>
        <v/>
      </c>
      <c r="AG32" t="str">
        <f t="shared" si="25"/>
        <v/>
      </c>
    </row>
    <row r="33" spans="1:33" x14ac:dyDescent="0.25">
      <c r="A33">
        <f t="shared" si="11"/>
        <v>99</v>
      </c>
      <c r="B33">
        <f t="shared" si="12"/>
        <v>99</v>
      </c>
      <c r="C33">
        <f t="shared" si="13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7"/>
        <v>9999</v>
      </c>
      <c r="P33">
        <f t="shared" si="8"/>
        <v>9999</v>
      </c>
      <c r="Q33">
        <f t="shared" si="9"/>
        <v>19998</v>
      </c>
      <c r="R33">
        <f t="shared" si="14"/>
        <v>2121</v>
      </c>
      <c r="S33">
        <f t="shared" si="15"/>
        <v>21</v>
      </c>
      <c r="T33">
        <f t="shared" si="16"/>
        <v>21033</v>
      </c>
      <c r="U33">
        <f t="shared" si="17"/>
        <v>27</v>
      </c>
      <c r="V33">
        <f t="shared" si="18"/>
        <v>9999</v>
      </c>
      <c r="W33">
        <f t="shared" si="19"/>
        <v>9999</v>
      </c>
      <c r="X33">
        <f t="shared" si="20"/>
        <v>1313</v>
      </c>
      <c r="Y33">
        <f t="shared" si="21"/>
        <v>99</v>
      </c>
      <c r="Z33">
        <f t="shared" si="22"/>
        <v>99033</v>
      </c>
      <c r="AA33">
        <f t="shared" si="23"/>
        <v>99</v>
      </c>
      <c r="AC33" t="str">
        <f t="shared" si="25"/>
        <v/>
      </c>
      <c r="AD33" t="str">
        <f t="shared" si="25"/>
        <v/>
      </c>
      <c r="AE33" t="str">
        <f t="shared" si="25"/>
        <v/>
      </c>
      <c r="AF33" t="str">
        <f t="shared" si="25"/>
        <v/>
      </c>
      <c r="AG33" t="str">
        <f t="shared" si="25"/>
        <v/>
      </c>
    </row>
    <row r="34" spans="1:33" x14ac:dyDescent="0.25">
      <c r="A34">
        <f t="shared" si="11"/>
        <v>99</v>
      </c>
      <c r="B34">
        <f t="shared" si="12"/>
        <v>99</v>
      </c>
      <c r="C34">
        <f t="shared" si="13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7"/>
        <v>9999</v>
      </c>
      <c r="P34">
        <f t="shared" si="8"/>
        <v>9999</v>
      </c>
      <c r="Q34">
        <f t="shared" si="9"/>
        <v>19998</v>
      </c>
      <c r="R34">
        <f t="shared" si="14"/>
        <v>2121</v>
      </c>
      <c r="S34">
        <f t="shared" si="15"/>
        <v>21</v>
      </c>
      <c r="T34">
        <f t="shared" si="16"/>
        <v>21034</v>
      </c>
      <c r="U34">
        <f t="shared" si="17"/>
        <v>28</v>
      </c>
      <c r="V34">
        <f t="shared" si="18"/>
        <v>9999</v>
      </c>
      <c r="W34">
        <f t="shared" si="19"/>
        <v>9999</v>
      </c>
      <c r="X34">
        <f t="shared" si="20"/>
        <v>1313</v>
      </c>
      <c r="Y34">
        <f t="shared" si="21"/>
        <v>99</v>
      </c>
      <c r="Z34">
        <f t="shared" si="22"/>
        <v>99034</v>
      </c>
      <c r="AA34">
        <f t="shared" si="23"/>
        <v>99</v>
      </c>
      <c r="AC34" t="str">
        <f t="shared" si="25"/>
        <v/>
      </c>
      <c r="AD34" t="str">
        <f t="shared" si="25"/>
        <v/>
      </c>
      <c r="AE34" t="str">
        <f t="shared" si="25"/>
        <v/>
      </c>
      <c r="AF34" t="str">
        <f t="shared" si="25"/>
        <v/>
      </c>
      <c r="AG34" t="str">
        <f t="shared" si="25"/>
        <v/>
      </c>
    </row>
    <row r="35" spans="1:33" x14ac:dyDescent="0.25">
      <c r="A35">
        <f t="shared" si="11"/>
        <v>99</v>
      </c>
      <c r="B35">
        <f t="shared" si="12"/>
        <v>99</v>
      </c>
      <c r="C35">
        <f t="shared" si="13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7"/>
        <v>9999</v>
      </c>
      <c r="P35">
        <f t="shared" si="8"/>
        <v>9999</v>
      </c>
      <c r="Q35">
        <f t="shared" si="9"/>
        <v>19998</v>
      </c>
      <c r="R35">
        <f t="shared" si="14"/>
        <v>2121</v>
      </c>
      <c r="S35">
        <f t="shared" si="15"/>
        <v>21</v>
      </c>
      <c r="T35">
        <f t="shared" si="16"/>
        <v>21035</v>
      </c>
      <c r="U35">
        <f t="shared" si="17"/>
        <v>29</v>
      </c>
      <c r="V35">
        <f t="shared" si="18"/>
        <v>9999</v>
      </c>
      <c r="W35">
        <f t="shared" si="19"/>
        <v>9999</v>
      </c>
      <c r="X35">
        <f t="shared" si="20"/>
        <v>1313</v>
      </c>
      <c r="Y35">
        <f t="shared" si="21"/>
        <v>99</v>
      </c>
      <c r="Z35">
        <f t="shared" si="22"/>
        <v>99035</v>
      </c>
      <c r="AA35">
        <f t="shared" si="23"/>
        <v>99</v>
      </c>
      <c r="AC35" t="str">
        <f t="shared" si="25"/>
        <v/>
      </c>
      <c r="AD35" t="str">
        <f t="shared" si="25"/>
        <v/>
      </c>
      <c r="AE35" t="str">
        <f t="shared" si="25"/>
        <v/>
      </c>
      <c r="AF35" t="str">
        <f t="shared" si="25"/>
        <v/>
      </c>
      <c r="AG35" t="str">
        <f t="shared" si="25"/>
        <v/>
      </c>
    </row>
    <row r="36" spans="1:33" x14ac:dyDescent="0.25">
      <c r="A36">
        <f t="shared" si="11"/>
        <v>99</v>
      </c>
      <c r="B36">
        <f t="shared" si="12"/>
        <v>99</v>
      </c>
      <c r="C36">
        <f t="shared" si="13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7"/>
        <v>9999</v>
      </c>
      <c r="P36">
        <f t="shared" si="8"/>
        <v>9999</v>
      </c>
      <c r="Q36">
        <f t="shared" si="9"/>
        <v>19998</v>
      </c>
      <c r="R36">
        <f t="shared" si="14"/>
        <v>2121</v>
      </c>
      <c r="S36">
        <f t="shared" si="15"/>
        <v>21</v>
      </c>
      <c r="T36">
        <f t="shared" si="16"/>
        <v>21036</v>
      </c>
      <c r="U36">
        <f t="shared" si="17"/>
        <v>30</v>
      </c>
      <c r="V36">
        <f t="shared" si="18"/>
        <v>9999</v>
      </c>
      <c r="W36">
        <f t="shared" si="19"/>
        <v>9999</v>
      </c>
      <c r="X36">
        <f t="shared" si="20"/>
        <v>1313</v>
      </c>
      <c r="Y36">
        <f t="shared" si="21"/>
        <v>99</v>
      </c>
      <c r="Z36">
        <f t="shared" si="22"/>
        <v>99036</v>
      </c>
      <c r="AA36">
        <f t="shared" si="23"/>
        <v>99</v>
      </c>
      <c r="AC36" t="str">
        <f t="shared" si="25"/>
        <v/>
      </c>
      <c r="AD36" t="str">
        <f t="shared" si="25"/>
        <v/>
      </c>
      <c r="AE36" t="str">
        <f t="shared" si="25"/>
        <v/>
      </c>
      <c r="AF36" t="str">
        <f t="shared" si="25"/>
        <v/>
      </c>
      <c r="AG36" t="str">
        <f t="shared" si="25"/>
        <v/>
      </c>
    </row>
    <row r="37" spans="1:33" x14ac:dyDescent="0.25">
      <c r="A37">
        <f t="shared" si="11"/>
        <v>99</v>
      </c>
      <c r="B37">
        <f t="shared" si="12"/>
        <v>99</v>
      </c>
      <c r="C37">
        <f t="shared" si="13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7"/>
        <v>9999</v>
      </c>
      <c r="P37">
        <f t="shared" si="8"/>
        <v>9999</v>
      </c>
      <c r="Q37">
        <f t="shared" si="9"/>
        <v>19998</v>
      </c>
      <c r="R37">
        <f t="shared" si="14"/>
        <v>2121</v>
      </c>
      <c r="S37">
        <f t="shared" si="15"/>
        <v>21</v>
      </c>
      <c r="T37">
        <f t="shared" si="16"/>
        <v>21037</v>
      </c>
      <c r="U37">
        <f t="shared" si="17"/>
        <v>31</v>
      </c>
      <c r="V37">
        <f t="shared" si="18"/>
        <v>9999</v>
      </c>
      <c r="W37">
        <f t="shared" si="19"/>
        <v>9999</v>
      </c>
      <c r="X37">
        <f t="shared" si="20"/>
        <v>1313</v>
      </c>
      <c r="Y37">
        <f t="shared" si="21"/>
        <v>99</v>
      </c>
      <c r="Z37">
        <f t="shared" si="22"/>
        <v>99037</v>
      </c>
      <c r="AA37">
        <f t="shared" si="23"/>
        <v>99</v>
      </c>
      <c r="AC37" t="str">
        <f t="shared" si="25"/>
        <v/>
      </c>
      <c r="AD37" t="str">
        <f t="shared" si="25"/>
        <v/>
      </c>
      <c r="AE37" t="str">
        <f t="shared" si="25"/>
        <v/>
      </c>
      <c r="AF37" t="str">
        <f t="shared" si="25"/>
        <v/>
      </c>
      <c r="AG37" t="str">
        <f t="shared" si="25"/>
        <v/>
      </c>
    </row>
    <row r="38" spans="1:33" x14ac:dyDescent="0.25">
      <c r="A38">
        <f t="shared" si="11"/>
        <v>99</v>
      </c>
      <c r="B38">
        <f t="shared" si="12"/>
        <v>99</v>
      </c>
      <c r="C38">
        <f t="shared" si="13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7"/>
        <v>9999</v>
      </c>
      <c r="P38">
        <f t="shared" si="8"/>
        <v>9999</v>
      </c>
      <c r="Q38">
        <f t="shared" si="9"/>
        <v>19998</v>
      </c>
      <c r="R38">
        <f t="shared" si="14"/>
        <v>2121</v>
      </c>
      <c r="S38">
        <f t="shared" si="15"/>
        <v>21</v>
      </c>
      <c r="T38">
        <f t="shared" si="16"/>
        <v>21038</v>
      </c>
      <c r="U38">
        <f t="shared" si="17"/>
        <v>32</v>
      </c>
      <c r="V38">
        <f t="shared" si="18"/>
        <v>9999</v>
      </c>
      <c r="W38">
        <f t="shared" si="19"/>
        <v>9999</v>
      </c>
      <c r="X38">
        <f t="shared" si="20"/>
        <v>1313</v>
      </c>
      <c r="Y38">
        <f t="shared" si="21"/>
        <v>99</v>
      </c>
      <c r="Z38">
        <f t="shared" si="22"/>
        <v>99038</v>
      </c>
      <c r="AA38">
        <f t="shared" si="23"/>
        <v>99</v>
      </c>
      <c r="AC38" t="str">
        <f t="shared" si="25"/>
        <v/>
      </c>
      <c r="AD38" t="str">
        <f t="shared" si="25"/>
        <v/>
      </c>
      <c r="AE38" t="str">
        <f t="shared" si="25"/>
        <v/>
      </c>
      <c r="AF38" t="str">
        <f t="shared" si="25"/>
        <v/>
      </c>
      <c r="AG38" t="str">
        <f t="shared" si="25"/>
        <v/>
      </c>
    </row>
    <row r="39" spans="1:33" x14ac:dyDescent="0.25">
      <c r="A39">
        <f t="shared" si="11"/>
        <v>99</v>
      </c>
      <c r="B39">
        <f t="shared" si="12"/>
        <v>99</v>
      </c>
      <c r="C39">
        <f t="shared" si="13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7"/>
        <v>9999</v>
      </c>
      <c r="P39">
        <f t="shared" si="8"/>
        <v>9999</v>
      </c>
      <c r="Q39">
        <f t="shared" si="9"/>
        <v>19998</v>
      </c>
      <c r="R39">
        <f t="shared" si="14"/>
        <v>2121</v>
      </c>
      <c r="S39">
        <f t="shared" si="15"/>
        <v>21</v>
      </c>
      <c r="T39">
        <f t="shared" si="16"/>
        <v>21039</v>
      </c>
      <c r="U39">
        <f t="shared" si="17"/>
        <v>33</v>
      </c>
      <c r="V39">
        <f t="shared" si="18"/>
        <v>9999</v>
      </c>
      <c r="W39">
        <f t="shared" si="19"/>
        <v>9999</v>
      </c>
      <c r="X39">
        <f t="shared" si="20"/>
        <v>1313</v>
      </c>
      <c r="Y39">
        <f t="shared" si="21"/>
        <v>99</v>
      </c>
      <c r="Z39">
        <f t="shared" si="22"/>
        <v>99039</v>
      </c>
      <c r="AA39">
        <f t="shared" si="23"/>
        <v>99</v>
      </c>
      <c r="AC39" t="str">
        <f t="shared" si="25"/>
        <v/>
      </c>
      <c r="AD39" t="str">
        <f t="shared" si="25"/>
        <v/>
      </c>
      <c r="AE39" t="str">
        <f t="shared" si="25"/>
        <v/>
      </c>
      <c r="AF39" t="str">
        <f t="shared" si="25"/>
        <v/>
      </c>
      <c r="AG39" t="str">
        <f t="shared" si="25"/>
        <v/>
      </c>
    </row>
    <row r="40" spans="1:33" x14ac:dyDescent="0.25">
      <c r="A40">
        <f t="shared" si="11"/>
        <v>99</v>
      </c>
      <c r="B40">
        <f t="shared" si="12"/>
        <v>99</v>
      </c>
      <c r="C40">
        <f t="shared" si="13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7"/>
        <v>9999</v>
      </c>
      <c r="P40">
        <f t="shared" si="8"/>
        <v>9999</v>
      </c>
      <c r="Q40">
        <f t="shared" si="9"/>
        <v>19998</v>
      </c>
      <c r="R40">
        <f t="shared" si="14"/>
        <v>2121</v>
      </c>
      <c r="S40">
        <f t="shared" si="15"/>
        <v>21</v>
      </c>
      <c r="T40">
        <f t="shared" si="16"/>
        <v>21040</v>
      </c>
      <c r="U40">
        <f t="shared" si="17"/>
        <v>34</v>
      </c>
      <c r="V40">
        <f t="shared" si="18"/>
        <v>9999</v>
      </c>
      <c r="W40">
        <f t="shared" si="19"/>
        <v>9999</v>
      </c>
      <c r="X40">
        <f t="shared" si="20"/>
        <v>1313</v>
      </c>
      <c r="Y40">
        <f t="shared" si="21"/>
        <v>99</v>
      </c>
      <c r="Z40">
        <f t="shared" si="22"/>
        <v>99040</v>
      </c>
      <c r="AA40">
        <f t="shared" si="23"/>
        <v>99</v>
      </c>
      <c r="AC40" t="str">
        <f t="shared" ref="AC40:AG42" si="26">IF(AC$6=$G40,$P40,"")</f>
        <v/>
      </c>
      <c r="AD40" t="str">
        <f t="shared" si="26"/>
        <v/>
      </c>
      <c r="AE40" t="str">
        <f t="shared" si="26"/>
        <v/>
      </c>
      <c r="AF40" t="str">
        <f t="shared" si="26"/>
        <v/>
      </c>
      <c r="AG40" t="str">
        <f t="shared" si="26"/>
        <v/>
      </c>
    </row>
    <row r="41" spans="1:33" x14ac:dyDescent="0.25">
      <c r="A41">
        <f t="shared" si="11"/>
        <v>99</v>
      </c>
      <c r="B41">
        <f t="shared" si="12"/>
        <v>99</v>
      </c>
      <c r="C41">
        <f t="shared" si="13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7"/>
        <v>9999</v>
      </c>
      <c r="P41">
        <f t="shared" si="8"/>
        <v>9999</v>
      </c>
      <c r="Q41">
        <f t="shared" si="9"/>
        <v>19998</v>
      </c>
      <c r="R41">
        <f t="shared" si="14"/>
        <v>2121</v>
      </c>
      <c r="S41">
        <f t="shared" si="15"/>
        <v>21</v>
      </c>
      <c r="T41">
        <f t="shared" si="16"/>
        <v>21041</v>
      </c>
      <c r="U41">
        <f t="shared" si="17"/>
        <v>35</v>
      </c>
      <c r="V41">
        <f t="shared" si="18"/>
        <v>9999</v>
      </c>
      <c r="W41">
        <f t="shared" si="19"/>
        <v>9999</v>
      </c>
      <c r="X41">
        <f t="shared" si="20"/>
        <v>1313</v>
      </c>
      <c r="Y41">
        <f t="shared" si="21"/>
        <v>99</v>
      </c>
      <c r="Z41">
        <f t="shared" si="22"/>
        <v>99041</v>
      </c>
      <c r="AA41">
        <f t="shared" si="23"/>
        <v>99</v>
      </c>
      <c r="AC41" t="str">
        <f t="shared" si="26"/>
        <v/>
      </c>
      <c r="AD41" t="str">
        <f t="shared" si="26"/>
        <v/>
      </c>
      <c r="AE41" t="str">
        <f t="shared" si="26"/>
        <v/>
      </c>
      <c r="AF41" t="str">
        <f t="shared" si="26"/>
        <v/>
      </c>
      <c r="AG41" t="str">
        <f t="shared" si="26"/>
        <v/>
      </c>
    </row>
    <row r="42" spans="1:33" ht="15.75" thickBot="1" x14ac:dyDescent="0.3">
      <c r="A42">
        <f t="shared" si="11"/>
        <v>99</v>
      </c>
      <c r="B42">
        <f t="shared" si="12"/>
        <v>99</v>
      </c>
      <c r="C42">
        <f t="shared" si="13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7"/>
        <v>9999</v>
      </c>
      <c r="P42">
        <f t="shared" si="8"/>
        <v>9999</v>
      </c>
      <c r="Q42">
        <f t="shared" si="9"/>
        <v>19998</v>
      </c>
      <c r="R42">
        <f t="shared" si="14"/>
        <v>2121</v>
      </c>
      <c r="S42">
        <f t="shared" si="15"/>
        <v>21</v>
      </c>
      <c r="T42">
        <f t="shared" si="16"/>
        <v>21042</v>
      </c>
      <c r="U42">
        <f t="shared" si="17"/>
        <v>36</v>
      </c>
      <c r="V42">
        <f t="shared" si="18"/>
        <v>9999</v>
      </c>
      <c r="W42">
        <f t="shared" si="19"/>
        <v>9999</v>
      </c>
      <c r="X42">
        <f t="shared" si="20"/>
        <v>1313</v>
      </c>
      <c r="Y42">
        <f t="shared" si="21"/>
        <v>99</v>
      </c>
      <c r="Z42">
        <f t="shared" si="22"/>
        <v>99042</v>
      </c>
      <c r="AA42">
        <f t="shared" si="23"/>
        <v>99</v>
      </c>
      <c r="AC42" t="str">
        <f t="shared" si="26"/>
        <v/>
      </c>
      <c r="AD42" t="str">
        <f t="shared" si="26"/>
        <v/>
      </c>
      <c r="AE42" t="str">
        <f t="shared" si="26"/>
        <v/>
      </c>
      <c r="AF42" t="str">
        <f t="shared" si="26"/>
        <v/>
      </c>
      <c r="AG42" t="str">
        <f t="shared" si="26"/>
        <v/>
      </c>
    </row>
  </sheetData>
  <sortState ref="D7:L20">
    <sortCondition ref="E7:E20"/>
  </sortState>
  <mergeCells count="14">
    <mergeCell ref="M5:M6"/>
    <mergeCell ref="L5:L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23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55" t="s">
        <v>54</v>
      </c>
      <c r="C1" s="156"/>
      <c r="D1" s="156"/>
      <c r="E1" s="156"/>
      <c r="F1" s="156"/>
      <c r="G1" s="156"/>
      <c r="H1" s="156"/>
      <c r="I1" s="156"/>
      <c r="J1" s="156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8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VLOOKUP($A7,'100_STARŠÍ'!$C$7:$L$42,2,FALSE)</f>
        <v>1</v>
      </c>
      <c r="C7" s="11">
        <f>VLOOKUP($A7,'100_STARŠÍ'!$C$7:$L$42,3,FALSE)</f>
        <v>95</v>
      </c>
      <c r="D7" s="10" t="str">
        <f>VLOOKUP($A7,'100_STARŠÍ'!$C$7:$L$42,4,FALSE)</f>
        <v>Lomejko Daniil</v>
      </c>
      <c r="E7" s="10" t="str">
        <f>VLOOKUP($A7,'100_STARŠÍ'!$C$7:$L$42,5,FALSE)</f>
        <v>Belarus</v>
      </c>
      <c r="F7" s="9">
        <f>VLOOKUP($A7,'100_STARŠÍ'!$C$7:$L$42,6,FALSE)</f>
        <v>2000</v>
      </c>
      <c r="G7" s="8">
        <f>VLOOKUP($A7,'100_STARŠÍ'!$C$7:$L$42,7,FALSE)</f>
        <v>16.91</v>
      </c>
      <c r="H7" s="8">
        <f>VLOOKUP($A7,'100_STARŠÍ'!$C$7:$L$42,8,FALSE)</f>
        <v>16.420000000000002</v>
      </c>
      <c r="I7" s="8"/>
      <c r="J7" s="7">
        <f>VLOOKUP($A7,'100_STARŠÍ'!$C$7:$L$42,10,FALSE)</f>
        <v>16.420000000000002</v>
      </c>
    </row>
    <row r="8" spans="1:10" x14ac:dyDescent="0.25">
      <c r="A8">
        <v>2</v>
      </c>
      <c r="B8" s="6">
        <f>VLOOKUP($A8,'100_STARŠÍ'!$C$7:$L$42,2,FALSE)</f>
        <v>2</v>
      </c>
      <c r="C8" s="5">
        <f>VLOOKUP($A8,'100_STARŠÍ'!$C$7:$L$42,3,FALSE)</f>
        <v>101</v>
      </c>
      <c r="D8" s="4" t="str">
        <f>VLOOKUP($A8,'100_STARŠÍ'!$C$7:$L$42,4,FALSE)</f>
        <v>Zetek Petr</v>
      </c>
      <c r="E8" s="4" t="str">
        <f>VLOOKUP($A8,'100_STARŠÍ'!$C$7:$L$42,5,FALSE)</f>
        <v>Czech "B"</v>
      </c>
      <c r="F8" s="3">
        <f>VLOOKUP($A8,'100_STARŠÍ'!$C$7:$L$42,6,FALSE)</f>
        <v>2000</v>
      </c>
      <c r="G8" s="2">
        <f>VLOOKUP($A8,'100_STARŠÍ'!$C$7:$L$42,7,FALSE)</f>
        <v>17.149999999999999</v>
      </c>
      <c r="H8" s="2">
        <f>VLOOKUP($A8,'100_STARŠÍ'!$C$7:$L$42,8,FALSE)</f>
        <v>16.690000000000001</v>
      </c>
      <c r="I8" s="2"/>
      <c r="J8" s="1">
        <f>VLOOKUP($A8,'100_STARŠÍ'!$C$7:$L$42,10,FALSE)</f>
        <v>16.690000000000001</v>
      </c>
    </row>
    <row r="9" spans="1:10" x14ac:dyDescent="0.25">
      <c r="A9">
        <v>3</v>
      </c>
      <c r="B9" s="6">
        <f>VLOOKUP($A9,'100_STARŠÍ'!$C$7:$L$42,2,FALSE)</f>
        <v>3</v>
      </c>
      <c r="C9" s="5">
        <f>VLOOKUP($A9,'100_STARŠÍ'!$C$7:$L$42,3,FALSE)</f>
        <v>111</v>
      </c>
      <c r="D9" s="4" t="str">
        <f>VLOOKUP($A9,'100_STARŠÍ'!$C$7:$L$42,4,FALSE)</f>
        <v>Kasal Prokop</v>
      </c>
      <c r="E9" s="4" t="str">
        <f>VLOOKUP($A9,'100_STARŠÍ'!$C$7:$L$42,5,FALSE)</f>
        <v>Dobrá</v>
      </c>
      <c r="F9" s="3">
        <f>VLOOKUP($A9,'100_STARŠÍ'!$C$7:$L$42,6,FALSE)</f>
        <v>2001</v>
      </c>
      <c r="G9" s="2">
        <f>VLOOKUP($A9,'100_STARŠÍ'!$C$7:$L$42,7,FALSE)</f>
        <v>16.78</v>
      </c>
      <c r="H9" s="2" t="str">
        <f>VLOOKUP($A9,'100_STARŠÍ'!$C$7:$L$42,8,FALSE)</f>
        <v>NP</v>
      </c>
      <c r="I9" s="2"/>
      <c r="J9" s="1">
        <f>VLOOKUP($A9,'100_STARŠÍ'!$C$7:$L$42,10,FALSE)</f>
        <v>16.78</v>
      </c>
    </row>
    <row r="10" spans="1:10" x14ac:dyDescent="0.25">
      <c r="A10">
        <v>4</v>
      </c>
      <c r="B10" s="6">
        <f>VLOOKUP($A10,'100_STARŠÍ'!$C$7:$L$42,2,FALSE)</f>
        <v>4</v>
      </c>
      <c r="C10" s="5">
        <f>VLOOKUP($A10,'100_STARŠÍ'!$C$7:$L$42,3,FALSE)</f>
        <v>94</v>
      </c>
      <c r="D10" s="4" t="str">
        <f>VLOOKUP($A10,'100_STARŠÍ'!$C$7:$L$42,4,FALSE)</f>
        <v>Linhart Patrik</v>
      </c>
      <c r="E10" s="4" t="str">
        <f>VLOOKUP($A10,'100_STARŠÍ'!$C$7:$L$42,5,FALSE)</f>
        <v>Czech "B"</v>
      </c>
      <c r="F10" s="3">
        <f>VLOOKUP($A10,'100_STARŠÍ'!$C$7:$L$42,6,FALSE)</f>
        <v>2000</v>
      </c>
      <c r="G10" s="2">
        <f>VLOOKUP($A10,'100_STARŠÍ'!$C$7:$L$42,7,FALSE)</f>
        <v>17.04</v>
      </c>
      <c r="H10" s="2" t="str">
        <f>VLOOKUP($A10,'100_STARŠÍ'!$C$7:$L$42,8,FALSE)</f>
        <v>NP</v>
      </c>
      <c r="I10" s="2"/>
      <c r="J10" s="1">
        <f>VLOOKUP($A10,'100_STARŠÍ'!$C$7:$L$42,10,FALSE)</f>
        <v>17.04</v>
      </c>
    </row>
    <row r="11" spans="1:10" x14ac:dyDescent="0.25">
      <c r="A11">
        <v>5</v>
      </c>
      <c r="B11" s="6">
        <f>VLOOKUP($A11,'100_STARŠÍ'!$C$7:$L$42,2,FALSE)</f>
        <v>5</v>
      </c>
      <c r="C11" s="5">
        <f>VLOOKUP($A11,'100_STARŠÍ'!$C$7:$L$42,3,FALSE)</f>
        <v>108</v>
      </c>
      <c r="D11" s="4" t="str">
        <f>VLOOKUP($A11,'100_STARŠÍ'!$C$7:$L$42,4,FALSE)</f>
        <v>Ševčík Dominik</v>
      </c>
      <c r="E11" s="4" t="str">
        <f>VLOOKUP($A11,'100_STARŠÍ'!$C$7:$L$42,5,FALSE)</f>
        <v>Czech "B"</v>
      </c>
      <c r="F11" s="3">
        <f>VLOOKUP($A11,'100_STARŠÍ'!$C$7:$L$42,6,FALSE)</f>
        <v>2001</v>
      </c>
      <c r="G11" s="2">
        <f>VLOOKUP($A11,'100_STARŠÍ'!$C$7:$L$42,7,FALSE)</f>
        <v>17.329999999999998</v>
      </c>
      <c r="H11" s="2">
        <f>VLOOKUP($A11,'100_STARŠÍ'!$C$7:$L$42,8,FALSE)</f>
        <v>17.170000000000002</v>
      </c>
      <c r="I11" s="2"/>
      <c r="J11" s="1">
        <f>VLOOKUP($A11,'100_STARŠÍ'!$C$7:$L$42,10,FALSE)</f>
        <v>17.170000000000002</v>
      </c>
    </row>
    <row r="12" spans="1:10" x14ac:dyDescent="0.25">
      <c r="A12">
        <v>6</v>
      </c>
      <c r="B12" s="6">
        <f>VLOOKUP($A12,'100_STARŠÍ'!$C$7:$L$42,2,FALSE)</f>
        <v>6</v>
      </c>
      <c r="C12" s="5">
        <f>VLOOKUP($A12,'100_STARŠÍ'!$C$7:$L$42,3,FALSE)</f>
        <v>109</v>
      </c>
      <c r="D12" s="4" t="str">
        <f>VLOOKUP($A12,'100_STARŠÍ'!$C$7:$L$42,4,FALSE)</f>
        <v>Vojtechovskij Oleg</v>
      </c>
      <c r="E12" s="4" t="str">
        <f>VLOOKUP($A12,'100_STARŠÍ'!$C$7:$L$42,5,FALSE)</f>
        <v>Belarus</v>
      </c>
      <c r="F12" s="3">
        <f>VLOOKUP($A12,'100_STARŠÍ'!$C$7:$L$42,6,FALSE)</f>
        <v>2000</v>
      </c>
      <c r="G12" s="2" t="str">
        <f>VLOOKUP($A12,'100_STARŠÍ'!$C$7:$L$42,7,FALSE)</f>
        <v>NP</v>
      </c>
      <c r="H12" s="2">
        <f>VLOOKUP($A12,'100_STARŠÍ'!$C$7:$L$42,8,FALSE)</f>
        <v>17.239999999999998</v>
      </c>
      <c r="I12" s="2"/>
      <c r="J12" s="1">
        <f>VLOOKUP($A12,'100_STARŠÍ'!$C$7:$L$42,10,FALSE)</f>
        <v>17.239999999999998</v>
      </c>
    </row>
    <row r="13" spans="1:10" x14ac:dyDescent="0.25">
      <c r="A13">
        <v>7</v>
      </c>
      <c r="B13" s="6">
        <f>VLOOKUP($A13,'100_STARŠÍ'!$C$7:$L$42,2,FALSE)</f>
        <v>7</v>
      </c>
      <c r="C13" s="5">
        <f>VLOOKUP($A13,'100_STARŠÍ'!$C$7:$L$42,3,FALSE)</f>
        <v>99</v>
      </c>
      <c r="D13" s="4" t="str">
        <f>VLOOKUP($A13,'100_STARŠÍ'!$C$7:$L$42,4,FALSE)</f>
        <v>Trofimovičs Roman</v>
      </c>
      <c r="E13" s="4" t="str">
        <f>VLOOKUP($A13,'100_STARŠÍ'!$C$7:$L$42,5,FALSE)</f>
        <v>Latvia</v>
      </c>
      <c r="F13" s="3">
        <f>VLOOKUP($A13,'100_STARŠÍ'!$C$7:$L$42,6,FALSE)</f>
        <v>2000</v>
      </c>
      <c r="G13" s="2">
        <f>VLOOKUP($A13,'100_STARŠÍ'!$C$7:$L$42,7,FALSE)</f>
        <v>17.43</v>
      </c>
      <c r="H13" s="2">
        <f>VLOOKUP($A13,'100_STARŠÍ'!$C$7:$L$42,8,FALSE)</f>
        <v>19.5</v>
      </c>
      <c r="I13" s="2"/>
      <c r="J13" s="1">
        <f>VLOOKUP($A13,'100_STARŠÍ'!$C$7:$L$42,10,FALSE)</f>
        <v>17.43</v>
      </c>
    </row>
    <row r="14" spans="1:10" x14ac:dyDescent="0.25">
      <c r="A14">
        <v>8</v>
      </c>
      <c r="B14" s="6">
        <f>VLOOKUP($A14,'100_STARŠÍ'!$C$7:$L$42,2,FALSE)</f>
        <v>8</v>
      </c>
      <c r="C14" s="5">
        <f>VLOOKUP($A14,'100_STARŠÍ'!$C$7:$L$42,3,FALSE)</f>
        <v>106</v>
      </c>
      <c r="D14" s="4" t="str">
        <f>VLOOKUP($A14,'100_STARŠÍ'!$C$7:$L$42,4,FALSE)</f>
        <v>Siliňš Alvis</v>
      </c>
      <c r="E14" s="4" t="str">
        <f>VLOOKUP($A14,'100_STARŠÍ'!$C$7:$L$42,5,FALSE)</f>
        <v>Latvia</v>
      </c>
      <c r="F14" s="3">
        <f>VLOOKUP($A14,'100_STARŠÍ'!$C$7:$L$42,6,FALSE)</f>
        <v>2000</v>
      </c>
      <c r="G14" s="2">
        <f>VLOOKUP($A14,'100_STARŠÍ'!$C$7:$L$42,7,FALSE)</f>
        <v>17.86</v>
      </c>
      <c r="H14" s="2">
        <f>VLOOKUP($A14,'100_STARŠÍ'!$C$7:$L$42,8,FALSE)</f>
        <v>23.14</v>
      </c>
      <c r="I14" s="2"/>
      <c r="J14" s="1">
        <f>VLOOKUP($A14,'100_STARŠÍ'!$C$7:$L$42,10,FALSE)</f>
        <v>17.86</v>
      </c>
    </row>
    <row r="15" spans="1:10" x14ac:dyDescent="0.25">
      <c r="A15">
        <v>9</v>
      </c>
      <c r="B15" s="6">
        <f>VLOOKUP($A15,'100_STARŠÍ'!$C$7:$L$42,2,FALSE)</f>
        <v>9</v>
      </c>
      <c r="C15" s="5">
        <f>VLOOKUP($A15,'100_STARŠÍ'!$C$7:$L$42,3,FALSE)</f>
        <v>93</v>
      </c>
      <c r="D15" s="4" t="str">
        <f>VLOOKUP($A15,'100_STARŠÍ'!$C$7:$L$42,4,FALSE)</f>
        <v>Lorinc Marián</v>
      </c>
      <c r="E15" s="4" t="str">
        <f>VLOOKUP($A15,'100_STARŠÍ'!$C$7:$L$42,5,FALSE)</f>
        <v>Slovakia</v>
      </c>
      <c r="F15" s="3">
        <f>VLOOKUP($A15,'100_STARŠÍ'!$C$7:$L$42,6,FALSE)</f>
        <v>2000</v>
      </c>
      <c r="G15" s="2">
        <f>VLOOKUP($A15,'100_STARŠÍ'!$C$7:$L$42,7,FALSE)</f>
        <v>17.91</v>
      </c>
      <c r="H15" s="2">
        <f>VLOOKUP($A15,'100_STARŠÍ'!$C$7:$L$42,8,FALSE)</f>
        <v>32.99</v>
      </c>
      <c r="I15" s="2"/>
      <c r="J15" s="1">
        <f>VLOOKUP($A15,'100_STARŠÍ'!$C$7:$L$42,10,FALSE)</f>
        <v>17.91</v>
      </c>
    </row>
    <row r="16" spans="1:10" x14ac:dyDescent="0.25">
      <c r="A16">
        <v>10</v>
      </c>
      <c r="B16" s="6">
        <f>VLOOKUP($A16,'100_STARŠÍ'!$C$7:$L$42,2,FALSE)</f>
        <v>10</v>
      </c>
      <c r="C16" s="5">
        <f>VLOOKUP($A16,'100_STARŠÍ'!$C$7:$L$42,3,FALSE)</f>
        <v>103</v>
      </c>
      <c r="D16" s="4" t="str">
        <f>VLOOKUP($A16,'100_STARŠÍ'!$C$7:$L$42,4,FALSE)</f>
        <v>Lesák Lukáš</v>
      </c>
      <c r="E16" s="4" t="str">
        <f>VLOOKUP($A16,'100_STARŠÍ'!$C$7:$L$42,5,FALSE)</f>
        <v>Býškovice</v>
      </c>
      <c r="F16" s="3">
        <f>VLOOKUP($A16,'100_STARŠÍ'!$C$7:$L$42,6,FALSE)</f>
        <v>2001</v>
      </c>
      <c r="G16" s="2">
        <f>VLOOKUP($A16,'100_STARŠÍ'!$C$7:$L$42,7,FALSE)</f>
        <v>18.8</v>
      </c>
      <c r="H16" s="2">
        <f>VLOOKUP($A16,'100_STARŠÍ'!$C$7:$L$42,8,FALSE)</f>
        <v>19.62</v>
      </c>
      <c r="I16" s="2"/>
      <c r="J16" s="1">
        <f>VLOOKUP($A16,'100_STARŠÍ'!$C$7:$L$42,10,FALSE)</f>
        <v>18.8</v>
      </c>
    </row>
    <row r="17" spans="1:10" x14ac:dyDescent="0.25">
      <c r="A17">
        <v>11</v>
      </c>
      <c r="B17" s="6">
        <f>VLOOKUP($A17,'100_STARŠÍ'!$C$7:$L$42,2,FALSE)</f>
        <v>11</v>
      </c>
      <c r="C17" s="5">
        <f>VLOOKUP($A17,'100_STARŠÍ'!$C$7:$L$42,3,FALSE)</f>
        <v>112</v>
      </c>
      <c r="D17" s="4" t="str">
        <f>VLOOKUP($A17,'100_STARŠÍ'!$C$7:$L$42,4,FALSE)</f>
        <v>Stenchlý Pavel</v>
      </c>
      <c r="E17" s="4" t="str">
        <f>VLOOKUP($A17,'100_STARŠÍ'!$C$7:$L$42,5,FALSE)</f>
        <v>Český Těšín-Mosty</v>
      </c>
      <c r="F17" s="3">
        <f>VLOOKUP($A17,'100_STARŠÍ'!$C$7:$L$42,6,FALSE)</f>
        <v>2001</v>
      </c>
      <c r="G17" s="2">
        <f>VLOOKUP($A17,'100_STARŠÍ'!$C$7:$L$42,7,FALSE)</f>
        <v>19.28</v>
      </c>
      <c r="H17" s="2">
        <f>VLOOKUP($A17,'100_STARŠÍ'!$C$7:$L$42,8,FALSE)</f>
        <v>28.39</v>
      </c>
      <c r="I17" s="2"/>
      <c r="J17" s="1">
        <f>VLOOKUP($A17,'100_STARŠÍ'!$C$7:$L$42,10,FALSE)</f>
        <v>19.28</v>
      </c>
    </row>
    <row r="18" spans="1:10" x14ac:dyDescent="0.25">
      <c r="A18">
        <v>12</v>
      </c>
      <c r="B18" s="6">
        <f>VLOOKUP($A18,'100_STARŠÍ'!$C$7:$L$42,2,FALSE)</f>
        <v>12</v>
      </c>
      <c r="C18" s="5">
        <f>VLOOKUP($A18,'100_STARŠÍ'!$C$7:$L$42,3,FALSE)</f>
        <v>97</v>
      </c>
      <c r="D18" s="4" t="str">
        <f>VLOOKUP($A18,'100_STARŠÍ'!$C$7:$L$42,4,FALSE)</f>
        <v>Adamik Pavol</v>
      </c>
      <c r="E18" s="4" t="str">
        <f>VLOOKUP($A18,'100_STARŠÍ'!$C$7:$L$42,5,FALSE)</f>
        <v>DHZ Setěchov</v>
      </c>
      <c r="F18" s="3">
        <f>VLOOKUP($A18,'100_STARŠÍ'!$C$7:$L$42,6,FALSE)</f>
        <v>2001</v>
      </c>
      <c r="G18" s="2">
        <f>VLOOKUP($A18,'100_STARŠÍ'!$C$7:$L$42,7,FALSE)</f>
        <v>19.29</v>
      </c>
      <c r="H18" s="2">
        <f>VLOOKUP($A18,'100_STARŠÍ'!$C$7:$L$42,8,FALSE)</f>
        <v>20.03</v>
      </c>
      <c r="I18" s="2"/>
      <c r="J18" s="1">
        <f>VLOOKUP($A18,'100_STARŠÍ'!$C$7:$L$42,10,FALSE)</f>
        <v>19.29</v>
      </c>
    </row>
    <row r="19" spans="1:10" x14ac:dyDescent="0.25">
      <c r="A19">
        <v>13</v>
      </c>
      <c r="B19" s="6">
        <f>VLOOKUP($A19,'100_STARŠÍ'!$C$7:$L$42,2,FALSE)</f>
        <v>13</v>
      </c>
      <c r="C19" s="5">
        <f>VLOOKUP($A19,'100_STARŠÍ'!$C$7:$L$42,3,FALSE)</f>
        <v>92</v>
      </c>
      <c r="D19" s="4" t="str">
        <f>VLOOKUP($A19,'100_STARŠÍ'!$C$7:$L$42,4,FALSE)</f>
        <v>Buinickis Deniss</v>
      </c>
      <c r="E19" s="4" t="str">
        <f>VLOOKUP($A19,'100_STARŠÍ'!$C$7:$L$42,5,FALSE)</f>
        <v>Latvia</v>
      </c>
      <c r="F19" s="3">
        <f>VLOOKUP($A19,'100_STARŠÍ'!$C$7:$L$42,6,FALSE)</f>
        <v>2000</v>
      </c>
      <c r="G19" s="2">
        <f>VLOOKUP($A19,'100_STARŠÍ'!$C$7:$L$42,7,FALSE)</f>
        <v>19.47</v>
      </c>
      <c r="H19" s="2">
        <f>VLOOKUP($A19,'100_STARŠÍ'!$C$7:$L$42,8,FALSE)</f>
        <v>23.63</v>
      </c>
      <c r="I19" s="2"/>
      <c r="J19" s="1">
        <f>VLOOKUP($A19,'100_STARŠÍ'!$C$7:$L$42,10,FALSE)</f>
        <v>19.47</v>
      </c>
    </row>
    <row r="20" spans="1:10" x14ac:dyDescent="0.25">
      <c r="A20">
        <v>14</v>
      </c>
      <c r="B20" s="6">
        <f>VLOOKUP($A20,'100_STARŠÍ'!$C$7:$L$42,2,FALSE)</f>
        <v>14</v>
      </c>
      <c r="C20" s="5">
        <f>VLOOKUP($A20,'100_STARŠÍ'!$C$7:$L$42,3,FALSE)</f>
        <v>100</v>
      </c>
      <c r="D20" s="4" t="str">
        <f>VLOOKUP($A20,'100_STARŠÍ'!$C$7:$L$42,4,FALSE)</f>
        <v>Pružinec Branislav</v>
      </c>
      <c r="E20" s="4" t="str">
        <f>VLOOKUP($A20,'100_STARŠÍ'!$C$7:$L$42,5,FALSE)</f>
        <v>Slovakia</v>
      </c>
      <c r="F20" s="3">
        <f>VLOOKUP($A20,'100_STARŠÍ'!$C$7:$L$42,6,FALSE)</f>
        <v>2000</v>
      </c>
      <c r="G20" s="2">
        <f>VLOOKUP($A20,'100_STARŠÍ'!$C$7:$L$42,7,FALSE)</f>
        <v>22.13</v>
      </c>
      <c r="H20" s="2">
        <f>VLOOKUP($A20,'100_STARŠÍ'!$C$7:$L$42,8,FALSE)</f>
        <v>19.66</v>
      </c>
      <c r="I20" s="2"/>
      <c r="J20" s="1">
        <f>VLOOKUP($A20,'100_STARŠÍ'!$C$7:$L$42,10,FALSE)</f>
        <v>19.66</v>
      </c>
    </row>
    <row r="21" spans="1:10" x14ac:dyDescent="0.25">
      <c r="A21">
        <v>15</v>
      </c>
      <c r="B21" s="6">
        <f>VLOOKUP($A21,'100_STARŠÍ'!$C$7:$L$42,2,FALSE)</f>
        <v>15</v>
      </c>
      <c r="C21" s="5">
        <f>VLOOKUP($A21,'100_STARŠÍ'!$C$7:$L$42,3,FALSE)</f>
        <v>98</v>
      </c>
      <c r="D21" s="4" t="str">
        <f>VLOOKUP($A21,'100_STARŠÍ'!$C$7:$L$42,4,FALSE)</f>
        <v>Knotek Radim</v>
      </c>
      <c r="E21" s="4" t="str">
        <f>VLOOKUP($A21,'100_STARŠÍ'!$C$7:$L$42,5,FALSE)</f>
        <v>Czech "A"</v>
      </c>
      <c r="F21" s="3">
        <f>VLOOKUP($A21,'100_STARŠÍ'!$C$7:$L$42,6,FALSE)</f>
        <v>2001</v>
      </c>
      <c r="G21" s="2">
        <f>VLOOKUP($A21,'100_STARŠÍ'!$C$7:$L$42,7,FALSE)</f>
        <v>30.16</v>
      </c>
      <c r="H21" s="2">
        <f>VLOOKUP($A21,'100_STARŠÍ'!$C$7:$L$42,8,FALSE)</f>
        <v>20.07</v>
      </c>
      <c r="I21" s="2"/>
      <c r="J21" s="1">
        <f>VLOOKUP($A21,'100_STARŠÍ'!$C$7:$L$42,10,FALSE)</f>
        <v>20.07</v>
      </c>
    </row>
    <row r="22" spans="1:10" x14ac:dyDescent="0.25">
      <c r="A22">
        <v>16</v>
      </c>
      <c r="B22" s="6">
        <f>VLOOKUP($A22,'100_STARŠÍ'!$C$7:$L$42,2,FALSE)</f>
        <v>16</v>
      </c>
      <c r="C22" s="5">
        <f>VLOOKUP($A22,'100_STARŠÍ'!$C$7:$L$42,3,FALSE)</f>
        <v>105</v>
      </c>
      <c r="D22" s="4" t="str">
        <f>VLOOKUP($A22,'100_STARŠÍ'!$C$7:$L$42,4,FALSE)</f>
        <v>Volejník Jiří</v>
      </c>
      <c r="E22" s="4" t="str">
        <f>VLOOKUP($A22,'100_STARŠÍ'!$C$7:$L$42,5,FALSE)</f>
        <v>Czech "A"</v>
      </c>
      <c r="F22" s="3">
        <f>VLOOKUP($A22,'100_STARŠÍ'!$C$7:$L$42,6,FALSE)</f>
        <v>2000</v>
      </c>
      <c r="G22" s="2">
        <f>VLOOKUP($A22,'100_STARŠÍ'!$C$7:$L$42,7,FALSE)</f>
        <v>26</v>
      </c>
      <c r="H22" s="2" t="str">
        <f>VLOOKUP($A22,'100_STARŠÍ'!$C$7:$L$42,8,FALSE)</f>
        <v>DNS</v>
      </c>
      <c r="I22" s="2"/>
      <c r="J22" s="1">
        <f>VLOOKUP($A22,'100_STARŠÍ'!$C$7:$L$42,10,FALSE)</f>
        <v>26</v>
      </c>
    </row>
    <row r="23" spans="1:10" x14ac:dyDescent="0.25">
      <c r="A23">
        <v>17</v>
      </c>
      <c r="B23" s="6">
        <f>VLOOKUP($A23,'100_STARŠÍ'!$C$7:$L$42,2,FALSE)</f>
        <v>17</v>
      </c>
      <c r="C23" s="5">
        <f>VLOOKUP($A23,'100_STARŠÍ'!$C$7:$L$42,3,FALSE)</f>
        <v>102</v>
      </c>
      <c r="D23" s="4" t="str">
        <f>VLOOKUP($A23,'100_STARŠÍ'!$C$7:$L$42,4,FALSE)</f>
        <v>Vojtechovskij Andrej</v>
      </c>
      <c r="E23" s="4" t="str">
        <f>VLOOKUP($A23,'100_STARŠÍ'!$C$7:$L$42,5,FALSE)</f>
        <v>Belarus</v>
      </c>
      <c r="F23" s="3">
        <f>VLOOKUP($A23,'100_STARŠÍ'!$C$7:$L$42,6,FALSE)</f>
        <v>2000</v>
      </c>
      <c r="G23" s="2" t="str">
        <f>VLOOKUP($A23,'100_STARŠÍ'!$C$7:$L$42,7,FALSE)</f>
        <v>NP</v>
      </c>
      <c r="H23" s="2" t="str">
        <f>VLOOKUP($A23,'100_STARŠÍ'!$C$7:$L$42,8,FALSE)</f>
        <v>NP</v>
      </c>
      <c r="I23" s="2"/>
      <c r="J23" s="1" t="str">
        <f>VLOOKUP($A23,'100_STARŠÍ'!$C$7:$L$42,10,FALSE)</f>
        <v>NP</v>
      </c>
    </row>
    <row r="24" spans="1:10" x14ac:dyDescent="0.25">
      <c r="A24">
        <v>18</v>
      </c>
      <c r="B24" s="6" t="str">
        <f>VLOOKUP($A24,'100_STARŠÍ'!$C$7:$L$42,2,FALSE)</f>
        <v/>
      </c>
      <c r="C24" s="5">
        <f>VLOOKUP($A24,'100_STARŠÍ'!$C$7:$L$42,3,FALSE)</f>
        <v>0</v>
      </c>
      <c r="D24" s="4">
        <f>VLOOKUP($A24,'100_STARŠÍ'!$C$7:$L$42,4,FALSE)</f>
        <v>0</v>
      </c>
      <c r="E24" s="4">
        <f>VLOOKUP($A24,'100_STARŠÍ'!$C$7:$L$42,5,FALSE)</f>
        <v>0</v>
      </c>
      <c r="F24" s="3">
        <f>VLOOKUP($A24,'100_STARŠÍ'!$C$7:$L$42,6,FALSE)</f>
        <v>0</v>
      </c>
      <c r="G24" s="2">
        <f>VLOOKUP($A24,'100_STARŠÍ'!$C$7:$L$42,7,FALSE)</f>
        <v>0</v>
      </c>
      <c r="H24" s="2">
        <f>VLOOKUP($A24,'100_STARŠÍ'!$C$7:$L$42,8,FALSE)</f>
        <v>0</v>
      </c>
      <c r="I24" s="2"/>
      <c r="J24" s="1" t="str">
        <f>VLOOKUP($A24,'100_STARŠÍ'!$C$7:$L$42,10,FALSE)</f>
        <v/>
      </c>
    </row>
    <row r="25" spans="1:10" x14ac:dyDescent="0.25">
      <c r="A25">
        <v>19</v>
      </c>
      <c r="B25" s="6" t="str">
        <f>VLOOKUP($A25,'100_STARŠÍ'!$C$7:$L$42,2,FALSE)</f>
        <v/>
      </c>
      <c r="C25" s="5">
        <f>VLOOKUP($A25,'100_STARŠÍ'!$C$7:$L$42,3,FALSE)</f>
        <v>0</v>
      </c>
      <c r="D25" s="4">
        <f>VLOOKUP($A25,'100_STARŠÍ'!$C$7:$L$42,4,FALSE)</f>
        <v>0</v>
      </c>
      <c r="E25" s="4">
        <f>VLOOKUP($A25,'100_STARŠÍ'!$C$7:$L$42,5,FALSE)</f>
        <v>0</v>
      </c>
      <c r="F25" s="3">
        <f>VLOOKUP($A25,'100_STARŠÍ'!$C$7:$L$42,6,FALSE)</f>
        <v>0</v>
      </c>
      <c r="G25" s="2">
        <f>VLOOKUP($A25,'100_STARŠÍ'!$C$7:$L$42,7,FALSE)</f>
        <v>0</v>
      </c>
      <c r="H25" s="2">
        <f>VLOOKUP($A25,'100_STARŠÍ'!$C$7:$L$42,8,FALSE)</f>
        <v>0</v>
      </c>
      <c r="I25" s="2"/>
      <c r="J25" s="1" t="str">
        <f>VLOOKUP($A25,'100_STARŠÍ'!$C$7:$L$42,10,FALSE)</f>
        <v/>
      </c>
    </row>
    <row r="26" spans="1:10" x14ac:dyDescent="0.25">
      <c r="A26">
        <v>20</v>
      </c>
      <c r="B26" s="6" t="str">
        <f>VLOOKUP($A26,'100_STARŠÍ'!$C$7:$L$42,2,FALSE)</f>
        <v/>
      </c>
      <c r="C26" s="5">
        <f>VLOOKUP($A26,'100_STARŠÍ'!$C$7:$L$42,3,FALSE)</f>
        <v>0</v>
      </c>
      <c r="D26" s="4">
        <f>VLOOKUP($A26,'100_STARŠÍ'!$C$7:$L$42,4,FALSE)</f>
        <v>0</v>
      </c>
      <c r="E26" s="4">
        <f>VLOOKUP($A26,'100_STARŠÍ'!$C$7:$L$42,5,FALSE)</f>
        <v>0</v>
      </c>
      <c r="F26" s="3">
        <f>VLOOKUP($A26,'100_STARŠÍ'!$C$7:$L$42,6,FALSE)</f>
        <v>0</v>
      </c>
      <c r="G26" s="2">
        <f>VLOOKUP($A26,'100_STARŠÍ'!$C$7:$L$42,7,FALSE)</f>
        <v>0</v>
      </c>
      <c r="H26" s="2">
        <f>VLOOKUP($A26,'100_STARŠÍ'!$C$7:$L$42,8,FALSE)</f>
        <v>0</v>
      </c>
      <c r="I26" s="2"/>
      <c r="J26" s="1" t="str">
        <f>VLOOKUP($A26,'100_STARŠÍ'!$C$7:$L$42,10,FALSE)</f>
        <v/>
      </c>
    </row>
    <row r="27" spans="1:10" x14ac:dyDescent="0.25">
      <c r="A27">
        <v>21</v>
      </c>
      <c r="B27" s="6" t="str">
        <f>VLOOKUP($A27,'100_STARŠÍ'!$C$7:$L$42,2,FALSE)</f>
        <v/>
      </c>
      <c r="C27" s="5">
        <f>VLOOKUP($A27,'100_STARŠÍ'!$C$7:$L$42,3,FALSE)</f>
        <v>0</v>
      </c>
      <c r="D27" s="4">
        <f>VLOOKUP($A27,'100_STARŠÍ'!$C$7:$L$42,4,FALSE)</f>
        <v>0</v>
      </c>
      <c r="E27" s="4">
        <f>VLOOKUP($A27,'100_STARŠÍ'!$C$7:$L$42,5,FALSE)</f>
        <v>0</v>
      </c>
      <c r="F27" s="3">
        <f>VLOOKUP($A27,'100_STARŠÍ'!$C$7:$L$42,6,FALSE)</f>
        <v>0</v>
      </c>
      <c r="G27" s="2">
        <f>VLOOKUP($A27,'100_STARŠÍ'!$C$7:$L$42,7,FALSE)</f>
        <v>0</v>
      </c>
      <c r="H27" s="2">
        <f>VLOOKUP($A27,'100_STARŠÍ'!$C$7:$L$42,8,FALSE)</f>
        <v>0</v>
      </c>
      <c r="I27" s="2"/>
      <c r="J27" s="1" t="str">
        <f>VLOOKUP($A27,'100_STARŠÍ'!$C$7:$L$42,10,FALSE)</f>
        <v/>
      </c>
    </row>
    <row r="28" spans="1:10" x14ac:dyDescent="0.25">
      <c r="A28">
        <v>22</v>
      </c>
      <c r="B28" s="6" t="str">
        <f>VLOOKUP($A28,'100_STARŠÍ'!$C$7:$L$42,2,FALSE)</f>
        <v/>
      </c>
      <c r="C28" s="5">
        <f>VLOOKUP($A28,'100_STARŠÍ'!$C$7:$L$42,3,FALSE)</f>
        <v>0</v>
      </c>
      <c r="D28" s="4">
        <f>VLOOKUP($A28,'100_STARŠÍ'!$C$7:$L$42,4,FALSE)</f>
        <v>0</v>
      </c>
      <c r="E28" s="4">
        <f>VLOOKUP($A28,'100_STARŠÍ'!$C$7:$L$42,5,FALSE)</f>
        <v>0</v>
      </c>
      <c r="F28" s="3">
        <f>VLOOKUP($A28,'100_STARŠÍ'!$C$7:$L$42,6,FALSE)</f>
        <v>0</v>
      </c>
      <c r="G28" s="2">
        <f>VLOOKUP($A28,'100_STARŠÍ'!$C$7:$L$42,7,FALSE)</f>
        <v>0</v>
      </c>
      <c r="H28" s="2">
        <f>VLOOKUP($A28,'100_STARŠÍ'!$C$7:$L$42,8,FALSE)</f>
        <v>0</v>
      </c>
      <c r="I28" s="2"/>
      <c r="J28" s="1" t="str">
        <f>VLOOKUP($A28,'100_STARŠÍ'!$C$7:$L$42,10,FALSE)</f>
        <v/>
      </c>
    </row>
    <row r="29" spans="1:10" x14ac:dyDescent="0.25">
      <c r="A29">
        <v>23</v>
      </c>
      <c r="B29" s="6" t="str">
        <f>VLOOKUP($A29,'100_STARŠÍ'!$C$7:$L$42,2,FALSE)</f>
        <v/>
      </c>
      <c r="C29" s="5">
        <f>VLOOKUP($A29,'100_STARŠÍ'!$C$7:$L$42,3,FALSE)</f>
        <v>0</v>
      </c>
      <c r="D29" s="4">
        <f>VLOOKUP($A29,'100_STARŠÍ'!$C$7:$L$42,4,FALSE)</f>
        <v>0</v>
      </c>
      <c r="E29" s="4">
        <f>VLOOKUP($A29,'100_STARŠÍ'!$C$7:$L$42,5,FALSE)</f>
        <v>0</v>
      </c>
      <c r="F29" s="3">
        <f>VLOOKUP($A29,'100_STARŠÍ'!$C$7:$L$42,6,FALSE)</f>
        <v>0</v>
      </c>
      <c r="G29" s="2">
        <f>VLOOKUP($A29,'100_STARŠÍ'!$C$7:$L$42,7,FALSE)</f>
        <v>0</v>
      </c>
      <c r="H29" s="2">
        <f>VLOOKUP($A29,'100_STARŠÍ'!$C$7:$L$42,8,FALSE)</f>
        <v>0</v>
      </c>
      <c r="I29" s="2"/>
      <c r="J29" s="1" t="str">
        <f>VLOOKUP($A29,'100_STARŠÍ'!$C$7:$L$42,10,FALSE)</f>
        <v/>
      </c>
    </row>
    <row r="30" spans="1:10" x14ac:dyDescent="0.25">
      <c r="A30">
        <v>24</v>
      </c>
      <c r="B30" s="6" t="str">
        <f>VLOOKUP($A30,'100_STARŠÍ'!$C$7:$L$42,2,FALSE)</f>
        <v/>
      </c>
      <c r="C30" s="5">
        <f>VLOOKUP($A30,'100_STARŠÍ'!$C$7:$L$42,3,FALSE)</f>
        <v>0</v>
      </c>
      <c r="D30" s="4">
        <f>VLOOKUP($A30,'100_STARŠÍ'!$C$7:$L$42,4,FALSE)</f>
        <v>0</v>
      </c>
      <c r="E30" s="4">
        <f>VLOOKUP($A30,'100_STARŠÍ'!$C$7:$L$42,5,FALSE)</f>
        <v>0</v>
      </c>
      <c r="F30" s="3">
        <f>VLOOKUP($A30,'100_STARŠÍ'!$C$7:$L$42,6,FALSE)</f>
        <v>0</v>
      </c>
      <c r="G30" s="2">
        <f>VLOOKUP($A30,'100_STARŠÍ'!$C$7:$L$42,7,FALSE)</f>
        <v>0</v>
      </c>
      <c r="H30" s="2">
        <f>VLOOKUP($A30,'100_STARŠÍ'!$C$7:$L$42,8,FALSE)</f>
        <v>0</v>
      </c>
      <c r="I30" s="2"/>
      <c r="J30" s="1" t="str">
        <f>VLOOKUP($A30,'100_STARŠÍ'!$C$7:$L$42,10,FALSE)</f>
        <v/>
      </c>
    </row>
    <row r="31" spans="1:10" x14ac:dyDescent="0.25">
      <c r="A31">
        <v>25</v>
      </c>
      <c r="B31" s="6" t="str">
        <f>VLOOKUP($A31,'100_STARŠÍ'!$C$7:$L$42,2,FALSE)</f>
        <v/>
      </c>
      <c r="C31" s="5">
        <f>VLOOKUP($A31,'100_STARŠÍ'!$C$7:$L$42,3,FALSE)</f>
        <v>0</v>
      </c>
      <c r="D31" s="4">
        <f>VLOOKUP($A31,'100_STARŠÍ'!$C$7:$L$42,4,FALSE)</f>
        <v>0</v>
      </c>
      <c r="E31" s="4">
        <f>VLOOKUP($A31,'100_STARŠÍ'!$C$7:$L$42,5,FALSE)</f>
        <v>0</v>
      </c>
      <c r="F31" s="3">
        <f>VLOOKUP($A31,'100_STARŠÍ'!$C$7:$L$42,6,FALSE)</f>
        <v>0</v>
      </c>
      <c r="G31" s="2">
        <f>VLOOKUP($A31,'100_STARŠÍ'!$C$7:$L$42,7,FALSE)</f>
        <v>0</v>
      </c>
      <c r="H31" s="2">
        <f>VLOOKUP($A31,'100_STARŠÍ'!$C$7:$L$42,8,FALSE)</f>
        <v>0</v>
      </c>
      <c r="I31" s="2"/>
      <c r="J31" s="1" t="str">
        <f>VLOOKUP($A31,'100_STARŠÍ'!$C$7:$L$42,10,FALSE)</f>
        <v/>
      </c>
    </row>
    <row r="32" spans="1:10" x14ac:dyDescent="0.25">
      <c r="A32">
        <v>26</v>
      </c>
      <c r="B32" s="6" t="str">
        <f>VLOOKUP($A32,'100_STARŠÍ'!$C$7:$L$42,2,FALSE)</f>
        <v/>
      </c>
      <c r="C32" s="5">
        <f>VLOOKUP($A32,'100_STARŠÍ'!$C$7:$L$42,3,FALSE)</f>
        <v>0</v>
      </c>
      <c r="D32" s="4">
        <f>VLOOKUP($A32,'100_STARŠÍ'!$C$7:$L$42,4,FALSE)</f>
        <v>0</v>
      </c>
      <c r="E32" s="4">
        <f>VLOOKUP($A32,'100_STARŠÍ'!$C$7:$L$42,5,FALSE)</f>
        <v>0</v>
      </c>
      <c r="F32" s="3">
        <f>VLOOKUP($A32,'100_STARŠÍ'!$C$7:$L$42,6,FALSE)</f>
        <v>0</v>
      </c>
      <c r="G32" s="2">
        <f>VLOOKUP($A32,'100_STARŠÍ'!$C$7:$L$42,7,FALSE)</f>
        <v>0</v>
      </c>
      <c r="H32" s="2">
        <f>VLOOKUP($A32,'100_STARŠÍ'!$C$7:$L$42,8,FALSE)</f>
        <v>0</v>
      </c>
      <c r="I32" s="2"/>
      <c r="J32" s="1" t="str">
        <f>VLOOKUP($A32,'100_STARŠÍ'!$C$7:$L$42,10,FALSE)</f>
        <v/>
      </c>
    </row>
    <row r="33" spans="1:10" x14ac:dyDescent="0.25">
      <c r="A33">
        <v>27</v>
      </c>
      <c r="B33" s="6" t="str">
        <f>VLOOKUP($A33,'100_STARŠÍ'!$C$7:$L$42,2,FALSE)</f>
        <v/>
      </c>
      <c r="C33" s="5">
        <f>VLOOKUP($A33,'100_STARŠÍ'!$C$7:$L$42,3,FALSE)</f>
        <v>0</v>
      </c>
      <c r="D33" s="4">
        <f>VLOOKUP($A33,'100_STARŠÍ'!$C$7:$L$42,4,FALSE)</f>
        <v>0</v>
      </c>
      <c r="E33" s="4">
        <f>VLOOKUP($A33,'100_STARŠÍ'!$C$7:$L$42,5,FALSE)</f>
        <v>0</v>
      </c>
      <c r="F33" s="3">
        <f>VLOOKUP($A33,'100_STARŠÍ'!$C$7:$L$42,6,FALSE)</f>
        <v>0</v>
      </c>
      <c r="G33" s="2">
        <f>VLOOKUP($A33,'100_STARŠÍ'!$C$7:$L$42,7,FALSE)</f>
        <v>0</v>
      </c>
      <c r="H33" s="2">
        <f>VLOOKUP($A33,'100_STARŠÍ'!$C$7:$L$42,8,FALSE)</f>
        <v>0</v>
      </c>
      <c r="I33" s="2"/>
      <c r="J33" s="1" t="str">
        <f>VLOOKUP($A33,'100_STARŠÍ'!$C$7:$L$42,10,FALSE)</f>
        <v/>
      </c>
    </row>
    <row r="34" spans="1:10" x14ac:dyDescent="0.25">
      <c r="A34">
        <v>28</v>
      </c>
      <c r="B34" s="6" t="str">
        <f>VLOOKUP($A34,'100_STARŠÍ'!$C$7:$L$42,2,FALSE)</f>
        <v/>
      </c>
      <c r="C34" s="5">
        <f>VLOOKUP($A34,'100_STARŠÍ'!$C$7:$L$42,3,FALSE)</f>
        <v>0</v>
      </c>
      <c r="D34" s="4">
        <f>VLOOKUP($A34,'100_STARŠÍ'!$C$7:$L$42,4,FALSE)</f>
        <v>0</v>
      </c>
      <c r="E34" s="4">
        <f>VLOOKUP($A34,'100_STARŠÍ'!$C$7:$L$42,5,FALSE)</f>
        <v>0</v>
      </c>
      <c r="F34" s="3">
        <f>VLOOKUP($A34,'100_STARŠÍ'!$C$7:$L$42,6,FALSE)</f>
        <v>0</v>
      </c>
      <c r="G34" s="2">
        <f>VLOOKUP($A34,'100_STARŠÍ'!$C$7:$L$42,7,FALSE)</f>
        <v>0</v>
      </c>
      <c r="H34" s="2">
        <f>VLOOKUP($A34,'100_STARŠÍ'!$C$7:$L$42,8,FALSE)</f>
        <v>0</v>
      </c>
      <c r="I34" s="2"/>
      <c r="J34" s="1" t="str">
        <f>VLOOKUP($A34,'100_STARŠÍ'!$C$7:$L$42,10,FALSE)</f>
        <v/>
      </c>
    </row>
    <row r="35" spans="1:10" x14ac:dyDescent="0.25">
      <c r="A35">
        <v>29</v>
      </c>
      <c r="B35" s="6" t="str">
        <f>VLOOKUP($A35,'100_STARŠÍ'!$C$7:$L$42,2,FALSE)</f>
        <v/>
      </c>
      <c r="C35" s="5">
        <f>VLOOKUP($A35,'100_STARŠÍ'!$C$7:$L$42,3,FALSE)</f>
        <v>0</v>
      </c>
      <c r="D35" s="4">
        <f>VLOOKUP($A35,'100_STARŠÍ'!$C$7:$L$42,4,FALSE)</f>
        <v>0</v>
      </c>
      <c r="E35" s="4">
        <f>VLOOKUP($A35,'100_STARŠÍ'!$C$7:$L$42,5,FALSE)</f>
        <v>0</v>
      </c>
      <c r="F35" s="3">
        <f>VLOOKUP($A35,'100_STARŠÍ'!$C$7:$L$42,6,FALSE)</f>
        <v>0</v>
      </c>
      <c r="G35" s="2">
        <f>VLOOKUP($A35,'100_STARŠÍ'!$C$7:$L$42,7,FALSE)</f>
        <v>0</v>
      </c>
      <c r="H35" s="2">
        <f>VLOOKUP($A35,'100_STARŠÍ'!$C$7:$L$42,8,FALSE)</f>
        <v>0</v>
      </c>
      <c r="I35" s="2"/>
      <c r="J35" s="1" t="str">
        <f>VLOOKUP($A35,'100_STARŠÍ'!$C$7:$L$42,10,FALSE)</f>
        <v/>
      </c>
    </row>
    <row r="36" spans="1:10" x14ac:dyDescent="0.25">
      <c r="A36">
        <v>30</v>
      </c>
      <c r="B36" s="6" t="str">
        <f>VLOOKUP($A36,'100_STARŠÍ'!$C$7:$L$42,2,FALSE)</f>
        <v/>
      </c>
      <c r="C36" s="5">
        <f>VLOOKUP($A36,'100_STARŠÍ'!$C$7:$L$42,3,FALSE)</f>
        <v>0</v>
      </c>
      <c r="D36" s="4">
        <f>VLOOKUP($A36,'100_STARŠÍ'!$C$7:$L$42,4,FALSE)</f>
        <v>0</v>
      </c>
      <c r="E36" s="4">
        <f>VLOOKUP($A36,'100_STARŠÍ'!$C$7:$L$42,5,FALSE)</f>
        <v>0</v>
      </c>
      <c r="F36" s="3">
        <f>VLOOKUP($A36,'100_STARŠÍ'!$C$7:$L$42,6,FALSE)</f>
        <v>0</v>
      </c>
      <c r="G36" s="2">
        <f>VLOOKUP($A36,'100_STARŠÍ'!$C$7:$L$42,7,FALSE)</f>
        <v>0</v>
      </c>
      <c r="H36" s="2">
        <f>VLOOKUP($A36,'100_STARŠÍ'!$C$7:$L$42,8,FALSE)</f>
        <v>0</v>
      </c>
      <c r="I36" s="2"/>
      <c r="J36" s="1" t="str">
        <f>VLOOKUP($A36,'100_STARŠÍ'!$C$7:$L$42,10,FALSE)</f>
        <v/>
      </c>
    </row>
    <row r="37" spans="1:10" x14ac:dyDescent="0.25">
      <c r="A37">
        <v>31</v>
      </c>
      <c r="B37" s="6" t="str">
        <f>VLOOKUP($A37,'100_STARŠÍ'!$C$7:$L$42,2,FALSE)</f>
        <v/>
      </c>
      <c r="C37" s="5">
        <f>VLOOKUP($A37,'100_STARŠÍ'!$C$7:$L$42,3,FALSE)</f>
        <v>0</v>
      </c>
      <c r="D37" s="4">
        <f>VLOOKUP($A37,'100_STARŠÍ'!$C$7:$L$42,4,FALSE)</f>
        <v>0</v>
      </c>
      <c r="E37" s="4">
        <f>VLOOKUP($A37,'100_STARŠÍ'!$C$7:$L$42,5,FALSE)</f>
        <v>0</v>
      </c>
      <c r="F37" s="3">
        <f>VLOOKUP($A37,'100_STARŠÍ'!$C$7:$L$42,6,FALSE)</f>
        <v>0</v>
      </c>
      <c r="G37" s="2">
        <f>VLOOKUP($A37,'100_STARŠÍ'!$C$7:$L$42,7,FALSE)</f>
        <v>0</v>
      </c>
      <c r="H37" s="2">
        <f>VLOOKUP($A37,'100_STARŠÍ'!$C$7:$L$42,8,FALSE)</f>
        <v>0</v>
      </c>
      <c r="I37" s="2"/>
      <c r="J37" s="1" t="str">
        <f>VLOOKUP($A37,'100_STARŠÍ'!$C$7:$L$42,10,FALSE)</f>
        <v/>
      </c>
    </row>
    <row r="38" spans="1:10" x14ac:dyDescent="0.25">
      <c r="A38">
        <v>32</v>
      </c>
      <c r="B38" s="6" t="str">
        <f>VLOOKUP($A38,'100_STARŠÍ'!$C$7:$L$42,2,FALSE)</f>
        <v/>
      </c>
      <c r="C38" s="5">
        <f>VLOOKUP($A38,'100_STARŠÍ'!$C$7:$L$42,3,FALSE)</f>
        <v>0</v>
      </c>
      <c r="D38" s="4">
        <f>VLOOKUP($A38,'100_STARŠÍ'!$C$7:$L$42,4,FALSE)</f>
        <v>0</v>
      </c>
      <c r="E38" s="4">
        <f>VLOOKUP($A38,'100_STARŠÍ'!$C$7:$L$42,5,FALSE)</f>
        <v>0</v>
      </c>
      <c r="F38" s="3">
        <f>VLOOKUP($A38,'100_STARŠÍ'!$C$7:$L$42,6,FALSE)</f>
        <v>0</v>
      </c>
      <c r="G38" s="2">
        <f>VLOOKUP($A38,'100_STARŠÍ'!$C$7:$L$42,7,FALSE)</f>
        <v>0</v>
      </c>
      <c r="H38" s="2">
        <f>VLOOKUP($A38,'100_STARŠÍ'!$C$7:$L$42,8,FALSE)</f>
        <v>0</v>
      </c>
      <c r="I38" s="2"/>
      <c r="J38" s="1" t="str">
        <f>VLOOKUP($A38,'100_STARŠÍ'!$C$7:$L$42,10,FALSE)</f>
        <v/>
      </c>
    </row>
    <row r="39" spans="1:10" x14ac:dyDescent="0.25">
      <c r="A39">
        <v>33</v>
      </c>
      <c r="B39" s="6" t="str">
        <f>VLOOKUP($A39,'100_STARŠÍ'!$C$7:$L$42,2,FALSE)</f>
        <v/>
      </c>
      <c r="C39" s="5">
        <f>VLOOKUP($A39,'100_STARŠÍ'!$C$7:$L$42,3,FALSE)</f>
        <v>0</v>
      </c>
      <c r="D39" s="4">
        <f>VLOOKUP($A39,'100_STARŠÍ'!$C$7:$L$42,4,FALSE)</f>
        <v>0</v>
      </c>
      <c r="E39" s="4">
        <f>VLOOKUP($A39,'100_STARŠÍ'!$C$7:$L$42,5,FALSE)</f>
        <v>0</v>
      </c>
      <c r="F39" s="3">
        <f>VLOOKUP($A39,'100_STARŠÍ'!$C$7:$L$42,6,FALSE)</f>
        <v>0</v>
      </c>
      <c r="G39" s="2">
        <f>VLOOKUP($A39,'100_STARŠÍ'!$C$7:$L$42,7,FALSE)</f>
        <v>0</v>
      </c>
      <c r="H39" s="2">
        <f>VLOOKUP($A39,'100_STARŠÍ'!$C$7:$L$42,8,FALSE)</f>
        <v>0</v>
      </c>
      <c r="I39" s="2"/>
      <c r="J39" s="1" t="str">
        <f>VLOOKUP($A39,'100_STARŠÍ'!$C$7:$L$42,10,FALSE)</f>
        <v/>
      </c>
    </row>
    <row r="40" spans="1:10" x14ac:dyDescent="0.25">
      <c r="A40">
        <v>34</v>
      </c>
      <c r="B40" s="6" t="str">
        <f>VLOOKUP($A40,'100_STARŠÍ'!$C$7:$L$42,2,FALSE)</f>
        <v/>
      </c>
      <c r="C40" s="5">
        <f>VLOOKUP($A40,'100_STARŠÍ'!$C$7:$L$42,3,FALSE)</f>
        <v>0</v>
      </c>
      <c r="D40" s="4">
        <f>VLOOKUP($A40,'100_STARŠÍ'!$C$7:$L$42,4,FALSE)</f>
        <v>0</v>
      </c>
      <c r="E40" s="4">
        <f>VLOOKUP($A40,'100_STARŠÍ'!$C$7:$L$42,5,FALSE)</f>
        <v>0</v>
      </c>
      <c r="F40" s="3">
        <f>VLOOKUP($A40,'100_STARŠÍ'!$C$7:$L$42,6,FALSE)</f>
        <v>0</v>
      </c>
      <c r="G40" s="2">
        <f>VLOOKUP($A40,'100_STARŠÍ'!$C$7:$L$42,7,FALSE)</f>
        <v>0</v>
      </c>
      <c r="H40" s="2">
        <f>VLOOKUP($A40,'100_STARŠÍ'!$C$7:$L$42,8,FALSE)</f>
        <v>0</v>
      </c>
      <c r="I40" s="2"/>
      <c r="J40" s="1" t="str">
        <f>VLOOKUP($A40,'100_STARŠÍ'!$C$7:$L$42,10,FALSE)</f>
        <v/>
      </c>
    </row>
    <row r="41" spans="1:10" x14ac:dyDescent="0.25">
      <c r="A41">
        <v>35</v>
      </c>
      <c r="B41" s="27" t="str">
        <f>VLOOKUP($A41,'100_STARŠÍ'!$C$7:$L$42,2,FALSE)</f>
        <v/>
      </c>
      <c r="C41" s="28">
        <f>VLOOKUP($A41,'100_STARŠÍ'!$C$7:$L$42,3,FALSE)</f>
        <v>0</v>
      </c>
      <c r="D41" s="29">
        <f>VLOOKUP($A41,'100_STARŠÍ'!$C$7:$L$42,4,FALSE)</f>
        <v>0</v>
      </c>
      <c r="E41" s="29">
        <f>VLOOKUP($A41,'100_STARŠÍ'!$C$7:$L$42,5,FALSE)</f>
        <v>0</v>
      </c>
      <c r="F41" s="30">
        <f>VLOOKUP($A41,'100_STARŠÍ'!$C$7:$L$42,6,FALSE)</f>
        <v>0</v>
      </c>
      <c r="G41" s="31">
        <f>VLOOKUP($A41,'100_STARŠÍ'!$C$7:$L$42,7,FALSE)</f>
        <v>0</v>
      </c>
      <c r="H41" s="31">
        <f>VLOOKUP($A41,'100_STARŠÍ'!$C$7:$L$42,8,FALSE)</f>
        <v>0</v>
      </c>
      <c r="I41" s="31"/>
      <c r="J41" s="32" t="str">
        <f>VLOOKUP($A41,'100_STARŠÍ'!$C$7:$L$42,10,FALSE)</f>
        <v/>
      </c>
    </row>
    <row r="42" spans="1:10" ht="15.75" thickBot="1" x14ac:dyDescent="0.3">
      <c r="A42">
        <v>36</v>
      </c>
      <c r="B42" s="33" t="str">
        <f>VLOOKUP($A42,'100_STARŠÍ'!$C$7:$L$42,2,FALSE)</f>
        <v/>
      </c>
      <c r="C42" s="34">
        <f>VLOOKUP($A42,'100_STARŠÍ'!$C$7:$L$42,3,FALSE)</f>
        <v>0</v>
      </c>
      <c r="D42" s="35">
        <f>VLOOKUP($A42,'100_STARŠÍ'!$C$7:$L$42,4,FALSE)</f>
        <v>0</v>
      </c>
      <c r="E42" s="35">
        <f>VLOOKUP($A42,'100_STARŠÍ'!$C$7:$L$42,5,FALSE)</f>
        <v>0</v>
      </c>
      <c r="F42" s="36">
        <f>VLOOKUP($A42,'100_STARŠÍ'!$C$7:$L$42,6,FALSE)</f>
        <v>0</v>
      </c>
      <c r="G42" s="37">
        <f>VLOOKUP($A42,'100_STARŠÍ'!$C$7:$L$42,7,FALSE)</f>
        <v>0</v>
      </c>
      <c r="H42" s="37">
        <f>VLOOKUP($A42,'100_STARŠÍ'!$C$7:$L$42,8,FALSE)</f>
        <v>0</v>
      </c>
      <c r="I42" s="37"/>
      <c r="J42" s="38" t="str">
        <f>VLOOKUP($A42,'100_STARŠÍ'!$C$7:$L$42,10,FALSE)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55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11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VLOOKUP($A7,'100_MLADŠÍ'!$A$7:$L$42,2,FALSE)</f>
        <v>1</v>
      </c>
      <c r="C7" s="11">
        <f>VLOOKUP($A7,'100_MLADŠÍ'!$A$7:$L$42,5,FALSE)</f>
        <v>11</v>
      </c>
      <c r="D7" s="10" t="str">
        <f>VLOOKUP($A7,'100_MLADŠÍ'!$A$7:$L$42,6,FALSE)</f>
        <v>Adámek Ondřej</v>
      </c>
      <c r="E7" s="10" t="str">
        <f>VLOOKUP($A7,'100_MLADŠÍ'!$A$7:$L$42,7,FALSE)</f>
        <v>Czech "A"</v>
      </c>
      <c r="F7" s="9">
        <f>VLOOKUP($A7,'100_MLADŠÍ'!$A$7:$L$42,8,FALSE)</f>
        <v>2004</v>
      </c>
      <c r="G7" s="8">
        <f>VLOOKUP($A7,'100_MLADŠÍ'!$A$7:$L$42,9,FALSE)</f>
        <v>18.71</v>
      </c>
      <c r="H7" s="8">
        <f>VLOOKUP($A7,'100_MLADŠÍ'!$A$7:$L$42,10,FALSE)</f>
        <v>21.91</v>
      </c>
      <c r="I7" s="8"/>
      <c r="J7" s="7">
        <f>VLOOKUP($A7,'100_MLADŠÍ'!$A$7:$L$42,12,FALSE)</f>
        <v>18.71</v>
      </c>
    </row>
    <row r="8" spans="1:10" x14ac:dyDescent="0.25">
      <c r="A8">
        <v>2</v>
      </c>
      <c r="B8" s="6">
        <f>VLOOKUP($A8,'100_MLADŠÍ'!$A$7:$L$42,2,FALSE)</f>
        <v>2</v>
      </c>
      <c r="C8" s="5">
        <f>VLOOKUP($A8,'100_MLADŠÍ'!$A$7:$L$42,5,FALSE)</f>
        <v>24</v>
      </c>
      <c r="D8" s="4" t="str">
        <f>VLOOKUP($A8,'100_MLADŠÍ'!$A$7:$L$42,6,FALSE)</f>
        <v>Novák Zdeněk</v>
      </c>
      <c r="E8" s="4" t="str">
        <f>VLOOKUP($A8,'100_MLADŠÍ'!$A$7:$L$42,7,FALSE)</f>
        <v>Starý Lískovec-SPORT</v>
      </c>
      <c r="F8" s="3">
        <f>VLOOKUP($A8,'100_MLADŠÍ'!$A$7:$L$42,8,FALSE)</f>
        <v>2004</v>
      </c>
      <c r="G8" s="2">
        <f>VLOOKUP($A8,'100_MLADŠÍ'!$A$7:$L$42,9,FALSE)</f>
        <v>20.12</v>
      </c>
      <c r="H8" s="2">
        <f>VLOOKUP($A8,'100_MLADŠÍ'!$A$7:$L$42,10,FALSE)</f>
        <v>19.12</v>
      </c>
      <c r="I8" s="2"/>
      <c r="J8" s="1">
        <f>VLOOKUP($A8,'100_MLADŠÍ'!$A$7:$L$42,12,FALSE)</f>
        <v>19.12</v>
      </c>
    </row>
    <row r="9" spans="1:10" x14ac:dyDescent="0.25">
      <c r="A9">
        <v>3</v>
      </c>
      <c r="B9" s="6">
        <f>VLOOKUP($A9,'100_MLADŠÍ'!$A$7:$L$42,2,FALSE)</f>
        <v>3</v>
      </c>
      <c r="C9" s="5">
        <f>VLOOKUP($A9,'100_MLADŠÍ'!$A$7:$L$42,5,FALSE)</f>
        <v>28</v>
      </c>
      <c r="D9" s="4" t="str">
        <f>VLOOKUP($A9,'100_MLADŠÍ'!$A$7:$L$42,6,FALSE)</f>
        <v>Flégr Lukáš</v>
      </c>
      <c r="E9" s="4" t="str">
        <f>VLOOKUP($A9,'100_MLADŠÍ'!$A$7:$L$42,7,FALSE)</f>
        <v>Czech "B"</v>
      </c>
      <c r="F9" s="3">
        <f>VLOOKUP($A9,'100_MLADŠÍ'!$A$7:$L$42,8,FALSE)</f>
        <v>2004</v>
      </c>
      <c r="G9" s="2">
        <f>VLOOKUP($A9,'100_MLADŠÍ'!$A$7:$L$42,9,FALSE)</f>
        <v>19.989999999999998</v>
      </c>
      <c r="H9" s="2">
        <f>VLOOKUP($A9,'100_MLADŠÍ'!$A$7:$L$42,10,FALSE)</f>
        <v>19.32</v>
      </c>
      <c r="I9" s="2"/>
      <c r="J9" s="1">
        <f>VLOOKUP($A9,'100_MLADŠÍ'!$A$7:$L$42,12,FALSE)</f>
        <v>19.32</v>
      </c>
    </row>
    <row r="10" spans="1:10" x14ac:dyDescent="0.25">
      <c r="A10">
        <v>4</v>
      </c>
      <c r="B10" s="6">
        <f>VLOOKUP($A10,'100_MLADŠÍ'!$A$7:$L$42,2,FALSE)</f>
        <v>4</v>
      </c>
      <c r="C10" s="5">
        <f>VLOOKUP($A10,'100_MLADŠÍ'!$A$7:$L$42,5,FALSE)</f>
        <v>25</v>
      </c>
      <c r="D10" s="4" t="str">
        <f>VLOOKUP($A10,'100_MLADŠÍ'!$A$7:$L$42,6,FALSE)</f>
        <v>Mikulík Jakub</v>
      </c>
      <c r="E10" s="4" t="str">
        <f>VLOOKUP($A10,'100_MLADŠÍ'!$A$7:$L$42,7,FALSE)</f>
        <v>Czech "A"</v>
      </c>
      <c r="F10" s="3">
        <f>VLOOKUP($A10,'100_MLADŠÍ'!$A$7:$L$42,8,FALSE)</f>
        <v>2004</v>
      </c>
      <c r="G10" s="2">
        <f>VLOOKUP($A10,'100_MLADŠÍ'!$A$7:$L$42,9,FALSE)</f>
        <v>19.46</v>
      </c>
      <c r="H10" s="2">
        <f>VLOOKUP($A10,'100_MLADŠÍ'!$A$7:$L$42,10,FALSE)</f>
        <v>23.13</v>
      </c>
      <c r="I10" s="2"/>
      <c r="J10" s="1">
        <f>VLOOKUP($A10,'100_MLADŠÍ'!$A$7:$L$42,12,FALSE)</f>
        <v>19.46</v>
      </c>
    </row>
    <row r="11" spans="1:10" x14ac:dyDescent="0.25">
      <c r="A11">
        <v>5</v>
      </c>
      <c r="B11" s="6">
        <f>VLOOKUP($A11,'100_MLADŠÍ'!$A$7:$L$42,2,FALSE)</f>
        <v>5</v>
      </c>
      <c r="C11" s="5">
        <f>VLOOKUP($A11,'100_MLADŠÍ'!$A$7:$L$42,5,FALSE)</f>
        <v>31</v>
      </c>
      <c r="D11" s="4" t="str">
        <f>VLOOKUP($A11,'100_MLADŠÍ'!$A$7:$L$42,6,FALSE)</f>
        <v>Sazeček Zdeněk</v>
      </c>
      <c r="E11" s="4" t="str">
        <f>VLOOKUP($A11,'100_MLADŠÍ'!$A$7:$L$42,7,FALSE)</f>
        <v>Vědomice</v>
      </c>
      <c r="F11" s="3">
        <f>VLOOKUP($A11,'100_MLADŠÍ'!$A$7:$L$42,8,FALSE)</f>
        <v>2004</v>
      </c>
      <c r="G11" s="2">
        <f>VLOOKUP($A11,'100_MLADŠÍ'!$A$7:$L$42,9,FALSE)</f>
        <v>20.51</v>
      </c>
      <c r="H11" s="2">
        <f>VLOOKUP($A11,'100_MLADŠÍ'!$A$7:$L$42,10,FALSE)</f>
        <v>21.23</v>
      </c>
      <c r="I11" s="2"/>
      <c r="J11" s="1">
        <f>VLOOKUP($A11,'100_MLADŠÍ'!$A$7:$L$42,12,FALSE)</f>
        <v>20.51</v>
      </c>
    </row>
    <row r="12" spans="1:10" x14ac:dyDescent="0.25">
      <c r="A12">
        <v>6</v>
      </c>
      <c r="B12" s="6">
        <f>VLOOKUP($A12,'100_MLADŠÍ'!$A$7:$L$42,2,FALSE)</f>
        <v>6</v>
      </c>
      <c r="C12" s="5">
        <f>VLOOKUP($A12,'100_MLADŠÍ'!$A$7:$L$42,5,FALSE)</f>
        <v>16</v>
      </c>
      <c r="D12" s="4" t="str">
        <f>VLOOKUP($A12,'100_MLADŠÍ'!$A$7:$L$42,6,FALSE)</f>
        <v>Dobrovolný Jiří</v>
      </c>
      <c r="E12" s="4" t="str">
        <f>VLOOKUP($A12,'100_MLADŠÍ'!$A$7:$L$42,7,FALSE)</f>
        <v>Lhotky SPORT</v>
      </c>
      <c r="F12" s="3">
        <f>VLOOKUP($A12,'100_MLADŠÍ'!$A$7:$L$42,8,FALSE)</f>
        <v>2004</v>
      </c>
      <c r="G12" s="2">
        <f>VLOOKUP($A12,'100_MLADŠÍ'!$A$7:$L$42,9,FALSE)</f>
        <v>31.03</v>
      </c>
      <c r="H12" s="2">
        <f>VLOOKUP($A12,'100_MLADŠÍ'!$A$7:$L$42,10,FALSE)</f>
        <v>20.74</v>
      </c>
      <c r="I12" s="2"/>
      <c r="J12" s="1">
        <f>VLOOKUP($A12,'100_MLADŠÍ'!$A$7:$L$42,12,FALSE)</f>
        <v>20.74</v>
      </c>
    </row>
    <row r="13" spans="1:10" x14ac:dyDescent="0.25">
      <c r="A13">
        <v>7</v>
      </c>
      <c r="B13" s="6">
        <f>VLOOKUP($A13,'100_MLADŠÍ'!$A$7:$L$42,2,FALSE)</f>
        <v>7</v>
      </c>
      <c r="C13" s="5">
        <f>VLOOKUP($A13,'100_MLADŠÍ'!$A$7:$L$42,5,FALSE)</f>
        <v>21</v>
      </c>
      <c r="D13" s="4" t="str">
        <f>VLOOKUP($A13,'100_MLADŠÍ'!$A$7:$L$42,6,FALSE)</f>
        <v>Svačina Ondřej</v>
      </c>
      <c r="E13" s="4" t="str">
        <f>VLOOKUP($A13,'100_MLADŠÍ'!$A$7:$L$42,7,FALSE)</f>
        <v>Czech "B"</v>
      </c>
      <c r="F13" s="3">
        <f>VLOOKUP($A13,'100_MLADŠÍ'!$A$7:$L$42,8,FALSE)</f>
        <v>2005</v>
      </c>
      <c r="G13" s="2">
        <f>VLOOKUP($A13,'100_MLADŠÍ'!$A$7:$L$42,9,FALSE)</f>
        <v>21.79</v>
      </c>
      <c r="H13" s="2">
        <f>VLOOKUP($A13,'100_MLADŠÍ'!$A$7:$L$42,10,FALSE)</f>
        <v>21.56</v>
      </c>
      <c r="I13" s="2"/>
      <c r="J13" s="1">
        <f>VLOOKUP($A13,'100_MLADŠÍ'!$A$7:$L$42,12,FALSE)</f>
        <v>21.56</v>
      </c>
    </row>
    <row r="14" spans="1:10" x14ac:dyDescent="0.25">
      <c r="A14">
        <v>8</v>
      </c>
      <c r="B14" s="6">
        <f>VLOOKUP($A14,'100_MLADŠÍ'!$A$7:$L$42,2,FALSE)</f>
        <v>8</v>
      </c>
      <c r="C14" s="5">
        <f>VLOOKUP($A14,'100_MLADŠÍ'!$A$7:$L$42,5,FALSE)</f>
        <v>18</v>
      </c>
      <c r="D14" s="4" t="str">
        <f>VLOOKUP($A14,'100_MLADŠÍ'!$A$7:$L$42,6,FALSE)</f>
        <v>Stolař Lukáš</v>
      </c>
      <c r="E14" s="4" t="str">
        <f>VLOOKUP($A14,'100_MLADŠÍ'!$A$7:$L$42,7,FALSE)</f>
        <v>Czech "A"</v>
      </c>
      <c r="F14" s="3">
        <f>VLOOKUP($A14,'100_MLADŠÍ'!$A$7:$L$42,8,FALSE)</f>
        <v>2005</v>
      </c>
      <c r="G14" s="2">
        <f>VLOOKUP($A14,'100_MLADŠÍ'!$A$7:$L$42,9,FALSE)</f>
        <v>22.02</v>
      </c>
      <c r="H14" s="2">
        <f>VLOOKUP($A14,'100_MLADŠÍ'!$A$7:$L$42,10,FALSE)</f>
        <v>22.43</v>
      </c>
      <c r="I14" s="2"/>
      <c r="J14" s="1">
        <f>VLOOKUP($A14,'100_MLADŠÍ'!$A$7:$L$42,12,FALSE)</f>
        <v>22.02</v>
      </c>
    </row>
    <row r="15" spans="1:10" x14ac:dyDescent="0.25">
      <c r="A15">
        <v>9</v>
      </c>
      <c r="B15" s="6">
        <f>VLOOKUP($A15,'100_MLADŠÍ'!$A$7:$L$42,2,FALSE)</f>
        <v>9</v>
      </c>
      <c r="C15" s="5">
        <f>VLOOKUP($A15,'100_MLADŠÍ'!$A$7:$L$42,5,FALSE)</f>
        <v>29</v>
      </c>
      <c r="D15" s="4" t="str">
        <f>VLOOKUP($A15,'100_MLADŠÍ'!$A$7:$L$42,6,FALSE)</f>
        <v>Sedlák Mikuláš</v>
      </c>
      <c r="E15" s="4" t="str">
        <f>VLOOKUP($A15,'100_MLADŠÍ'!$A$7:$L$42,7,FALSE)</f>
        <v>Lhotky SPORT</v>
      </c>
      <c r="F15" s="3">
        <f>VLOOKUP($A15,'100_MLADŠÍ'!$A$7:$L$42,8,FALSE)</f>
        <v>2004</v>
      </c>
      <c r="G15" s="2">
        <f>VLOOKUP($A15,'100_MLADŠÍ'!$A$7:$L$42,9,FALSE)</f>
        <v>30.13</v>
      </c>
      <c r="H15" s="2">
        <f>VLOOKUP($A15,'100_MLADŠÍ'!$A$7:$L$42,10,FALSE)</f>
        <v>22.28</v>
      </c>
      <c r="I15" s="2"/>
      <c r="J15" s="1">
        <f>VLOOKUP($A15,'100_MLADŠÍ'!$A$7:$L$42,12,FALSE)</f>
        <v>22.28</v>
      </c>
    </row>
    <row r="16" spans="1:10" x14ac:dyDescent="0.25">
      <c r="A16">
        <v>10</v>
      </c>
      <c r="B16" s="6">
        <f>VLOOKUP($A16,'100_MLADŠÍ'!$A$7:$L$42,2,FALSE)</f>
        <v>10</v>
      </c>
      <c r="C16" s="5">
        <f>VLOOKUP($A16,'100_MLADŠÍ'!$A$7:$L$42,5,FALSE)</f>
        <v>23</v>
      </c>
      <c r="D16" s="4" t="str">
        <f>VLOOKUP($A16,'100_MLADŠÍ'!$A$7:$L$42,6,FALSE)</f>
        <v>Šíp Adam</v>
      </c>
      <c r="E16" s="4" t="str">
        <f>VLOOKUP($A16,'100_MLADŠÍ'!$A$7:$L$42,7,FALSE)</f>
        <v>Duchcov</v>
      </c>
      <c r="F16" s="3">
        <f>VLOOKUP($A16,'100_MLADŠÍ'!$A$7:$L$42,8,FALSE)</f>
        <v>2005</v>
      </c>
      <c r="G16" s="2" t="str">
        <f>VLOOKUP($A16,'100_MLADŠÍ'!$A$7:$L$42,9,FALSE)</f>
        <v>NP</v>
      </c>
      <c r="H16" s="2">
        <f>VLOOKUP($A16,'100_MLADŠÍ'!$A$7:$L$42,10,FALSE)</f>
        <v>22.84</v>
      </c>
      <c r="I16" s="2"/>
      <c r="J16" s="1">
        <f>VLOOKUP($A16,'100_MLADŠÍ'!$A$7:$L$42,12,FALSE)</f>
        <v>22.84</v>
      </c>
    </row>
    <row r="17" spans="1:10" x14ac:dyDescent="0.25">
      <c r="A17">
        <v>11</v>
      </c>
      <c r="B17" s="6">
        <f>VLOOKUP($A17,'100_MLADŠÍ'!$A$7:$L$42,2,FALSE)</f>
        <v>11</v>
      </c>
      <c r="C17" s="5">
        <f>VLOOKUP($A17,'100_MLADŠÍ'!$A$7:$L$42,5,FALSE)</f>
        <v>14</v>
      </c>
      <c r="D17" s="4" t="str">
        <f>VLOOKUP($A17,'100_MLADŠÍ'!$A$7:$L$42,6,FALSE)</f>
        <v>Kalous Zdeněk</v>
      </c>
      <c r="E17" s="4" t="str">
        <f>VLOOKUP($A17,'100_MLADŠÍ'!$A$7:$L$42,7,FALSE)</f>
        <v>Czech "B"</v>
      </c>
      <c r="F17" s="3">
        <f>VLOOKUP($A17,'100_MLADŠÍ'!$A$7:$L$42,8,FALSE)</f>
        <v>2004</v>
      </c>
      <c r="G17" s="2">
        <f>VLOOKUP($A17,'100_MLADŠÍ'!$A$7:$L$42,9,FALSE)</f>
        <v>25.35</v>
      </c>
      <c r="H17" s="2" t="str">
        <f>VLOOKUP($A17,'100_MLADŠÍ'!$A$7:$L$42,10,FALSE)</f>
        <v>DNS</v>
      </c>
      <c r="I17" s="2"/>
      <c r="J17" s="1">
        <f>VLOOKUP($A17,'100_MLADŠÍ'!$A$7:$L$42,12,FALSE)</f>
        <v>25.35</v>
      </c>
    </row>
    <row r="18" spans="1:10" x14ac:dyDescent="0.25">
      <c r="A18">
        <v>12</v>
      </c>
      <c r="B18" s="6">
        <f>VLOOKUP($A18,'100_MLADŠÍ'!$A$7:$L$42,2,FALSE)</f>
        <v>36</v>
      </c>
      <c r="C18" s="5">
        <f>VLOOKUP($A18,'100_MLADŠÍ'!$A$7:$L$42,5,FALSE)</f>
        <v>17</v>
      </c>
      <c r="D18" s="4" t="str">
        <f>VLOOKUP($A18,'100_MLADŠÍ'!$A$7:$L$42,6,FALSE)</f>
        <v>Kunz Maximilian</v>
      </c>
      <c r="E18" s="4" t="str">
        <f>VLOOKUP($A18,'100_MLADŠÍ'!$A$7:$L$42,7,FALSE)</f>
        <v>Marklovice</v>
      </c>
      <c r="F18" s="3">
        <f>VLOOKUP($A18,'100_MLADŠÍ'!$A$7:$L$42,8,FALSE)</f>
        <v>2004</v>
      </c>
      <c r="G18" s="2" t="str">
        <f>VLOOKUP($A18,'100_MLADŠÍ'!$A$7:$L$42,9,FALSE)</f>
        <v>DNS</v>
      </c>
      <c r="H18" s="2" t="str">
        <f>VLOOKUP($A18,'100_MLADŠÍ'!$A$7:$L$42,10,FALSE)</f>
        <v>DNS</v>
      </c>
      <c r="I18" s="2"/>
      <c r="J18" s="1" t="str">
        <f>VLOOKUP($A18,'100_MLADŠÍ'!$A$7:$L$42,12,FALSE)</f>
        <v>DNS</v>
      </c>
    </row>
    <row r="19" spans="1:10" x14ac:dyDescent="0.25">
      <c r="A19">
        <v>13</v>
      </c>
      <c r="B19" s="6" t="e">
        <f>VLOOKUP($A19,'100_MLADŠÍ'!$A$7:$L$42,2,FALSE)</f>
        <v>#N/A</v>
      </c>
      <c r="C19" s="5" t="e">
        <f>VLOOKUP($A19,'100_MLADŠÍ'!$A$7:$L$42,5,FALSE)</f>
        <v>#N/A</v>
      </c>
      <c r="D19" s="4" t="e">
        <f>VLOOKUP($A19,'100_MLADŠÍ'!$A$7:$L$42,6,FALSE)</f>
        <v>#N/A</v>
      </c>
      <c r="E19" s="4" t="e">
        <f>VLOOKUP($A19,'100_MLADŠÍ'!$A$7:$L$42,7,FALSE)</f>
        <v>#N/A</v>
      </c>
      <c r="F19" s="3" t="e">
        <f>VLOOKUP($A19,'100_MLADŠÍ'!$A$7:$L$42,8,FALSE)</f>
        <v>#N/A</v>
      </c>
      <c r="G19" s="2" t="e">
        <f>VLOOKUP($A19,'100_MLADŠÍ'!$A$7:$L$42,9,FALSE)</f>
        <v>#N/A</v>
      </c>
      <c r="H19" s="2" t="e">
        <f>VLOOKUP($A19,'100_MLADŠÍ'!$A$7:$L$42,10,FALSE)</f>
        <v>#N/A</v>
      </c>
      <c r="I19" s="2"/>
      <c r="J19" s="1" t="e">
        <f>VLOOKUP($A19,'100_MLADŠÍ'!$A$7:$L$42,12,FALSE)</f>
        <v>#N/A</v>
      </c>
    </row>
    <row r="20" spans="1:10" x14ac:dyDescent="0.25">
      <c r="A20">
        <v>14</v>
      </c>
      <c r="B20" s="6" t="e">
        <f>VLOOKUP($A20,'100_MLADŠÍ'!$A$7:$L$42,2,FALSE)</f>
        <v>#N/A</v>
      </c>
      <c r="C20" s="5" t="e">
        <f>VLOOKUP($A20,'100_MLADŠÍ'!$A$7:$L$42,5,FALSE)</f>
        <v>#N/A</v>
      </c>
      <c r="D20" s="4" t="e">
        <f>VLOOKUP($A20,'100_MLADŠÍ'!$A$7:$L$42,6,FALSE)</f>
        <v>#N/A</v>
      </c>
      <c r="E20" s="4" t="e">
        <f>VLOOKUP($A20,'100_MLADŠÍ'!$A$7:$L$42,7,FALSE)</f>
        <v>#N/A</v>
      </c>
      <c r="F20" s="3" t="e">
        <f>VLOOKUP($A20,'100_MLADŠÍ'!$A$7:$L$42,8,FALSE)</f>
        <v>#N/A</v>
      </c>
      <c r="G20" s="2" t="e">
        <f>VLOOKUP($A20,'100_MLADŠÍ'!$A$7:$L$42,9,FALSE)</f>
        <v>#N/A</v>
      </c>
      <c r="H20" s="2" t="e">
        <f>VLOOKUP($A20,'100_MLADŠÍ'!$A$7:$L$42,10,FALSE)</f>
        <v>#N/A</v>
      </c>
      <c r="I20" s="2"/>
      <c r="J20" s="1" t="e">
        <f>VLOOKUP($A20,'100_MLADŠÍ'!$A$7:$L$42,12,FALSE)</f>
        <v>#N/A</v>
      </c>
    </row>
    <row r="21" spans="1:10" x14ac:dyDescent="0.25">
      <c r="A21">
        <v>15</v>
      </c>
      <c r="B21" s="6" t="e">
        <f>VLOOKUP($A21,'100_MLADŠÍ'!$A$7:$L$42,2,FALSE)</f>
        <v>#N/A</v>
      </c>
      <c r="C21" s="5" t="e">
        <f>VLOOKUP($A21,'100_MLADŠÍ'!$A$7:$L$42,5,FALSE)</f>
        <v>#N/A</v>
      </c>
      <c r="D21" s="4" t="e">
        <f>VLOOKUP($A21,'100_MLADŠÍ'!$A$7:$L$42,6,FALSE)</f>
        <v>#N/A</v>
      </c>
      <c r="E21" s="4" t="e">
        <f>VLOOKUP($A21,'100_MLADŠÍ'!$A$7:$L$42,7,FALSE)</f>
        <v>#N/A</v>
      </c>
      <c r="F21" s="3" t="e">
        <f>VLOOKUP($A21,'100_MLADŠÍ'!$A$7:$L$42,8,FALSE)</f>
        <v>#N/A</v>
      </c>
      <c r="G21" s="2" t="e">
        <f>VLOOKUP($A21,'100_MLADŠÍ'!$A$7:$L$42,9,FALSE)</f>
        <v>#N/A</v>
      </c>
      <c r="H21" s="2" t="e">
        <f>VLOOKUP($A21,'100_MLADŠÍ'!$A$7:$L$42,10,FALSE)</f>
        <v>#N/A</v>
      </c>
      <c r="I21" s="2"/>
      <c r="J21" s="1" t="e">
        <f>VLOOKUP($A21,'100_MLADŠÍ'!$A$7:$L$42,12,FALSE)</f>
        <v>#N/A</v>
      </c>
    </row>
    <row r="22" spans="1:10" x14ac:dyDescent="0.25">
      <c r="A22">
        <v>16</v>
      </c>
      <c r="B22" s="6" t="e">
        <f>VLOOKUP($A22,'100_MLADŠÍ'!$A$7:$L$42,2,FALSE)</f>
        <v>#N/A</v>
      </c>
      <c r="C22" s="5" t="e">
        <f>VLOOKUP($A22,'100_MLADŠÍ'!$A$7:$L$42,5,FALSE)</f>
        <v>#N/A</v>
      </c>
      <c r="D22" s="4" t="e">
        <f>VLOOKUP($A22,'100_MLADŠÍ'!$A$7:$L$42,6,FALSE)</f>
        <v>#N/A</v>
      </c>
      <c r="E22" s="4" t="e">
        <f>VLOOKUP($A22,'100_MLADŠÍ'!$A$7:$L$42,7,FALSE)</f>
        <v>#N/A</v>
      </c>
      <c r="F22" s="3" t="e">
        <f>VLOOKUP($A22,'100_MLADŠÍ'!$A$7:$L$42,8,FALSE)</f>
        <v>#N/A</v>
      </c>
      <c r="G22" s="2" t="e">
        <f>VLOOKUP($A22,'100_MLADŠÍ'!$A$7:$L$42,9,FALSE)</f>
        <v>#N/A</v>
      </c>
      <c r="H22" s="2" t="e">
        <f>VLOOKUP($A22,'100_MLADŠÍ'!$A$7:$L$42,10,FALSE)</f>
        <v>#N/A</v>
      </c>
      <c r="I22" s="2"/>
      <c r="J22" s="1" t="e">
        <f>VLOOKUP($A22,'100_MLADŠÍ'!$A$7:$L$42,12,FALSE)</f>
        <v>#N/A</v>
      </c>
    </row>
    <row r="23" spans="1:10" x14ac:dyDescent="0.25">
      <c r="A23">
        <v>17</v>
      </c>
      <c r="B23" s="6" t="e">
        <f>VLOOKUP($A23,'100_MLADŠÍ'!$A$7:$L$42,2,FALSE)</f>
        <v>#N/A</v>
      </c>
      <c r="C23" s="5" t="e">
        <f>VLOOKUP($A23,'100_MLADŠÍ'!$A$7:$L$42,5,FALSE)</f>
        <v>#N/A</v>
      </c>
      <c r="D23" s="4" t="e">
        <f>VLOOKUP($A23,'100_MLADŠÍ'!$A$7:$L$42,6,FALSE)</f>
        <v>#N/A</v>
      </c>
      <c r="E23" s="4" t="e">
        <f>VLOOKUP($A23,'100_MLADŠÍ'!$A$7:$L$42,7,FALSE)</f>
        <v>#N/A</v>
      </c>
      <c r="F23" s="3" t="e">
        <f>VLOOKUP($A23,'100_MLADŠÍ'!$A$7:$L$42,8,FALSE)</f>
        <v>#N/A</v>
      </c>
      <c r="G23" s="2" t="e">
        <f>VLOOKUP($A23,'100_MLADŠÍ'!$A$7:$L$42,9,FALSE)</f>
        <v>#N/A</v>
      </c>
      <c r="H23" s="2" t="e">
        <f>VLOOKUP($A23,'100_MLADŠÍ'!$A$7:$L$42,10,FALSE)</f>
        <v>#N/A</v>
      </c>
      <c r="I23" s="2"/>
      <c r="J23" s="1" t="e">
        <f>VLOOKUP($A23,'100_MLADŠÍ'!$A$7:$L$42,12,FALSE)</f>
        <v>#N/A</v>
      </c>
    </row>
    <row r="24" spans="1:10" x14ac:dyDescent="0.25">
      <c r="A24">
        <v>18</v>
      </c>
      <c r="B24" s="6" t="e">
        <f>VLOOKUP($A24,'100_MLADŠÍ'!$A$7:$L$42,2,FALSE)</f>
        <v>#N/A</v>
      </c>
      <c r="C24" s="5" t="e">
        <f>VLOOKUP($A24,'100_MLADŠÍ'!$A$7:$L$42,5,FALSE)</f>
        <v>#N/A</v>
      </c>
      <c r="D24" s="4" t="e">
        <f>VLOOKUP($A24,'100_MLADŠÍ'!$A$7:$L$42,6,FALSE)</f>
        <v>#N/A</v>
      </c>
      <c r="E24" s="4" t="e">
        <f>VLOOKUP($A24,'100_MLADŠÍ'!$A$7:$L$42,7,FALSE)</f>
        <v>#N/A</v>
      </c>
      <c r="F24" s="3" t="e">
        <f>VLOOKUP($A24,'100_MLADŠÍ'!$A$7:$L$42,8,FALSE)</f>
        <v>#N/A</v>
      </c>
      <c r="G24" s="2" t="e">
        <f>VLOOKUP($A24,'100_MLADŠÍ'!$A$7:$L$42,9,FALSE)</f>
        <v>#N/A</v>
      </c>
      <c r="H24" s="2" t="e">
        <f>VLOOKUP($A24,'100_MLADŠÍ'!$A$7:$L$42,10,FALSE)</f>
        <v>#N/A</v>
      </c>
      <c r="I24" s="2"/>
      <c r="J24" s="1" t="e">
        <f>VLOOKUP($A24,'100_MLADŠÍ'!$A$7:$L$42,12,FALSE)</f>
        <v>#N/A</v>
      </c>
    </row>
    <row r="25" spans="1:10" x14ac:dyDescent="0.25">
      <c r="A25">
        <v>19</v>
      </c>
      <c r="B25" s="6" t="e">
        <f>VLOOKUP($A25,'100_MLADŠÍ'!$A$7:$L$42,2,FALSE)</f>
        <v>#N/A</v>
      </c>
      <c r="C25" s="5" t="e">
        <f>VLOOKUP($A25,'100_MLADŠÍ'!$A$7:$L$42,5,FALSE)</f>
        <v>#N/A</v>
      </c>
      <c r="D25" s="4" t="e">
        <f>VLOOKUP($A25,'100_MLADŠÍ'!$A$7:$L$42,6,FALSE)</f>
        <v>#N/A</v>
      </c>
      <c r="E25" s="4" t="e">
        <f>VLOOKUP($A25,'100_MLADŠÍ'!$A$7:$L$42,7,FALSE)</f>
        <v>#N/A</v>
      </c>
      <c r="F25" s="3" t="e">
        <f>VLOOKUP($A25,'100_MLADŠÍ'!$A$7:$L$42,8,FALSE)</f>
        <v>#N/A</v>
      </c>
      <c r="G25" s="2" t="e">
        <f>VLOOKUP($A25,'100_MLADŠÍ'!$A$7:$L$42,9,FALSE)</f>
        <v>#N/A</v>
      </c>
      <c r="H25" s="2" t="e">
        <f>VLOOKUP($A25,'100_MLADŠÍ'!$A$7:$L$42,10,FALSE)</f>
        <v>#N/A</v>
      </c>
      <c r="I25" s="2"/>
      <c r="J25" s="1" t="e">
        <f>VLOOKUP($A25,'100_MLADŠÍ'!$A$7:$L$42,12,FALSE)</f>
        <v>#N/A</v>
      </c>
    </row>
    <row r="26" spans="1:10" x14ac:dyDescent="0.25">
      <c r="A26">
        <v>20</v>
      </c>
      <c r="B26" s="6" t="e">
        <f>VLOOKUP($A26,'100_MLADŠÍ'!$A$7:$L$42,2,FALSE)</f>
        <v>#N/A</v>
      </c>
      <c r="C26" s="5" t="e">
        <f>VLOOKUP($A26,'100_MLADŠÍ'!$A$7:$L$42,5,FALSE)</f>
        <v>#N/A</v>
      </c>
      <c r="D26" s="4" t="e">
        <f>VLOOKUP($A26,'100_MLADŠÍ'!$A$7:$L$42,6,FALSE)</f>
        <v>#N/A</v>
      </c>
      <c r="E26" s="4" t="e">
        <f>VLOOKUP($A26,'100_MLADŠÍ'!$A$7:$L$42,7,FALSE)</f>
        <v>#N/A</v>
      </c>
      <c r="F26" s="3" t="e">
        <f>VLOOKUP($A26,'100_MLADŠÍ'!$A$7:$L$42,8,FALSE)</f>
        <v>#N/A</v>
      </c>
      <c r="G26" s="2" t="e">
        <f>VLOOKUP($A26,'100_MLADŠÍ'!$A$7:$L$42,9,FALSE)</f>
        <v>#N/A</v>
      </c>
      <c r="H26" s="2" t="e">
        <f>VLOOKUP($A26,'100_MLADŠÍ'!$A$7:$L$42,10,FALSE)</f>
        <v>#N/A</v>
      </c>
      <c r="I26" s="2"/>
      <c r="J26" s="1" t="e">
        <f>VLOOKUP($A26,'100_MLADŠÍ'!$A$7:$L$42,12,FALSE)</f>
        <v>#N/A</v>
      </c>
    </row>
    <row r="27" spans="1:10" x14ac:dyDescent="0.25">
      <c r="A27">
        <v>21</v>
      </c>
      <c r="B27" s="6" t="e">
        <f>VLOOKUP($A27,'100_MLADŠÍ'!$A$7:$L$42,2,FALSE)</f>
        <v>#N/A</v>
      </c>
      <c r="C27" s="5" t="e">
        <f>VLOOKUP($A27,'100_MLADŠÍ'!$A$7:$L$42,5,FALSE)</f>
        <v>#N/A</v>
      </c>
      <c r="D27" s="4" t="e">
        <f>VLOOKUP($A27,'100_MLADŠÍ'!$A$7:$L$42,6,FALSE)</f>
        <v>#N/A</v>
      </c>
      <c r="E27" s="4" t="e">
        <f>VLOOKUP($A27,'100_MLADŠÍ'!$A$7:$L$42,7,FALSE)</f>
        <v>#N/A</v>
      </c>
      <c r="F27" s="3" t="e">
        <f>VLOOKUP($A27,'100_MLADŠÍ'!$A$7:$L$42,8,FALSE)</f>
        <v>#N/A</v>
      </c>
      <c r="G27" s="2" t="e">
        <f>VLOOKUP($A27,'100_MLADŠÍ'!$A$7:$L$42,9,FALSE)</f>
        <v>#N/A</v>
      </c>
      <c r="H27" s="2" t="e">
        <f>VLOOKUP($A27,'100_MLADŠÍ'!$A$7:$L$42,10,FALSE)</f>
        <v>#N/A</v>
      </c>
      <c r="I27" s="2"/>
      <c r="J27" s="1" t="e">
        <f>VLOOKUP($A27,'100_MLADŠÍ'!$A$7:$L$42,12,FALSE)</f>
        <v>#N/A</v>
      </c>
    </row>
    <row r="28" spans="1:10" x14ac:dyDescent="0.25">
      <c r="A28">
        <v>22</v>
      </c>
      <c r="B28" s="6" t="e">
        <f>VLOOKUP($A28,'100_MLADŠÍ'!$A$7:$L$42,2,FALSE)</f>
        <v>#N/A</v>
      </c>
      <c r="C28" s="5" t="e">
        <f>VLOOKUP($A28,'100_MLADŠÍ'!$A$7:$L$42,5,FALSE)</f>
        <v>#N/A</v>
      </c>
      <c r="D28" s="4" t="e">
        <f>VLOOKUP($A28,'100_MLADŠÍ'!$A$7:$L$42,6,FALSE)</f>
        <v>#N/A</v>
      </c>
      <c r="E28" s="4" t="e">
        <f>VLOOKUP($A28,'100_MLADŠÍ'!$A$7:$L$42,7,FALSE)</f>
        <v>#N/A</v>
      </c>
      <c r="F28" s="3" t="e">
        <f>VLOOKUP($A28,'100_MLADŠÍ'!$A$7:$L$42,8,FALSE)</f>
        <v>#N/A</v>
      </c>
      <c r="G28" s="2" t="e">
        <f>VLOOKUP($A28,'100_MLADŠÍ'!$A$7:$L$42,9,FALSE)</f>
        <v>#N/A</v>
      </c>
      <c r="H28" s="2" t="e">
        <f>VLOOKUP($A28,'100_MLADŠÍ'!$A$7:$L$42,10,FALSE)</f>
        <v>#N/A</v>
      </c>
      <c r="I28" s="2"/>
      <c r="J28" s="1" t="e">
        <f>VLOOKUP($A28,'100_MLADŠÍ'!$A$7:$L$42,12,FALSE)</f>
        <v>#N/A</v>
      </c>
    </row>
    <row r="29" spans="1:10" x14ac:dyDescent="0.25">
      <c r="A29">
        <v>23</v>
      </c>
      <c r="B29" s="6" t="e">
        <f>VLOOKUP($A29,'100_MLADŠÍ'!$A$7:$L$42,2,FALSE)</f>
        <v>#N/A</v>
      </c>
      <c r="C29" s="5" t="e">
        <f>VLOOKUP($A29,'100_MLADŠÍ'!$A$7:$L$42,5,FALSE)</f>
        <v>#N/A</v>
      </c>
      <c r="D29" s="4" t="e">
        <f>VLOOKUP($A29,'100_MLADŠÍ'!$A$7:$L$42,6,FALSE)</f>
        <v>#N/A</v>
      </c>
      <c r="E29" s="4" t="e">
        <f>VLOOKUP($A29,'100_MLADŠÍ'!$A$7:$L$42,7,FALSE)</f>
        <v>#N/A</v>
      </c>
      <c r="F29" s="3" t="e">
        <f>VLOOKUP($A29,'100_MLADŠÍ'!$A$7:$L$42,8,FALSE)</f>
        <v>#N/A</v>
      </c>
      <c r="G29" s="2" t="e">
        <f>VLOOKUP($A29,'100_MLADŠÍ'!$A$7:$L$42,9,FALSE)</f>
        <v>#N/A</v>
      </c>
      <c r="H29" s="2" t="e">
        <f>VLOOKUP($A29,'100_MLADŠÍ'!$A$7:$L$42,10,FALSE)</f>
        <v>#N/A</v>
      </c>
      <c r="I29" s="2"/>
      <c r="J29" s="1" t="e">
        <f>VLOOKUP($A29,'100_MLADŠÍ'!$A$7:$L$42,12,FALSE)</f>
        <v>#N/A</v>
      </c>
    </row>
    <row r="30" spans="1:10" x14ac:dyDescent="0.25">
      <c r="A30">
        <v>24</v>
      </c>
      <c r="B30" s="6" t="e">
        <f>VLOOKUP($A30,'100_MLADŠÍ'!$A$7:$L$42,2,FALSE)</f>
        <v>#N/A</v>
      </c>
      <c r="C30" s="5" t="e">
        <f>VLOOKUP($A30,'100_MLADŠÍ'!$A$7:$L$42,5,FALSE)</f>
        <v>#N/A</v>
      </c>
      <c r="D30" s="4" t="e">
        <f>VLOOKUP($A30,'100_MLADŠÍ'!$A$7:$L$42,6,FALSE)</f>
        <v>#N/A</v>
      </c>
      <c r="E30" s="4" t="e">
        <f>VLOOKUP($A30,'100_MLADŠÍ'!$A$7:$L$42,7,FALSE)</f>
        <v>#N/A</v>
      </c>
      <c r="F30" s="3" t="e">
        <f>VLOOKUP($A30,'100_MLADŠÍ'!$A$7:$L$42,8,FALSE)</f>
        <v>#N/A</v>
      </c>
      <c r="G30" s="2" t="e">
        <f>VLOOKUP($A30,'100_MLADŠÍ'!$A$7:$L$42,9,FALSE)</f>
        <v>#N/A</v>
      </c>
      <c r="H30" s="2" t="e">
        <f>VLOOKUP($A30,'100_MLADŠÍ'!$A$7:$L$42,10,FALSE)</f>
        <v>#N/A</v>
      </c>
      <c r="I30" s="2"/>
      <c r="J30" s="1" t="e">
        <f>VLOOKUP($A30,'100_MLADŠÍ'!$A$7:$L$42,12,FALSE)</f>
        <v>#N/A</v>
      </c>
    </row>
    <row r="31" spans="1:10" x14ac:dyDescent="0.25">
      <c r="A31">
        <v>25</v>
      </c>
      <c r="B31" s="6" t="e">
        <f>VLOOKUP($A31,'100_MLADŠÍ'!$A$7:$L$42,2,FALSE)</f>
        <v>#N/A</v>
      </c>
      <c r="C31" s="5" t="e">
        <f>VLOOKUP($A31,'100_MLADŠÍ'!$A$7:$L$42,5,FALSE)</f>
        <v>#N/A</v>
      </c>
      <c r="D31" s="4" t="e">
        <f>VLOOKUP($A31,'100_MLADŠÍ'!$A$7:$L$42,6,FALSE)</f>
        <v>#N/A</v>
      </c>
      <c r="E31" s="4" t="e">
        <f>VLOOKUP($A31,'100_MLADŠÍ'!$A$7:$L$42,7,FALSE)</f>
        <v>#N/A</v>
      </c>
      <c r="F31" s="3" t="e">
        <f>VLOOKUP($A31,'100_MLADŠÍ'!$A$7:$L$42,8,FALSE)</f>
        <v>#N/A</v>
      </c>
      <c r="G31" s="2" t="e">
        <f>VLOOKUP($A31,'100_MLADŠÍ'!$A$7:$L$42,9,FALSE)</f>
        <v>#N/A</v>
      </c>
      <c r="H31" s="2" t="e">
        <f>VLOOKUP($A31,'100_MLADŠÍ'!$A$7:$L$42,10,FALSE)</f>
        <v>#N/A</v>
      </c>
      <c r="I31" s="2"/>
      <c r="J31" s="1" t="e">
        <f>VLOOKUP($A31,'100_MLADŠÍ'!$A$7:$L$42,12,FALSE)</f>
        <v>#N/A</v>
      </c>
    </row>
    <row r="32" spans="1:10" x14ac:dyDescent="0.25">
      <c r="A32">
        <v>26</v>
      </c>
      <c r="B32" s="6" t="e">
        <f>VLOOKUP($A32,'100_MLADŠÍ'!$A$7:$L$42,2,FALSE)</f>
        <v>#N/A</v>
      </c>
      <c r="C32" s="5" t="e">
        <f>VLOOKUP($A32,'100_MLADŠÍ'!$A$7:$L$42,5,FALSE)</f>
        <v>#N/A</v>
      </c>
      <c r="D32" s="4" t="e">
        <f>VLOOKUP($A32,'100_MLADŠÍ'!$A$7:$L$42,6,FALSE)</f>
        <v>#N/A</v>
      </c>
      <c r="E32" s="4" t="e">
        <f>VLOOKUP($A32,'100_MLADŠÍ'!$A$7:$L$42,7,FALSE)</f>
        <v>#N/A</v>
      </c>
      <c r="F32" s="3" t="e">
        <f>VLOOKUP($A32,'100_MLADŠÍ'!$A$7:$L$42,8,FALSE)</f>
        <v>#N/A</v>
      </c>
      <c r="G32" s="2" t="e">
        <f>VLOOKUP($A32,'100_MLADŠÍ'!$A$7:$L$42,9,FALSE)</f>
        <v>#N/A</v>
      </c>
      <c r="H32" s="2" t="e">
        <f>VLOOKUP($A32,'100_MLADŠÍ'!$A$7:$L$42,10,FALSE)</f>
        <v>#N/A</v>
      </c>
      <c r="I32" s="2"/>
      <c r="J32" s="1" t="e">
        <f>VLOOKUP($A32,'100_MLADŠÍ'!$A$7:$L$42,12,FALSE)</f>
        <v>#N/A</v>
      </c>
    </row>
    <row r="33" spans="1:10" x14ac:dyDescent="0.25">
      <c r="A33">
        <v>27</v>
      </c>
      <c r="B33" s="6" t="e">
        <f>VLOOKUP($A33,'100_MLADŠÍ'!$A$7:$L$42,2,FALSE)</f>
        <v>#N/A</v>
      </c>
      <c r="C33" s="5" t="e">
        <f>VLOOKUP($A33,'100_MLADŠÍ'!$A$7:$L$42,5,FALSE)</f>
        <v>#N/A</v>
      </c>
      <c r="D33" s="4" t="e">
        <f>VLOOKUP($A33,'100_MLADŠÍ'!$A$7:$L$42,6,FALSE)</f>
        <v>#N/A</v>
      </c>
      <c r="E33" s="4" t="e">
        <f>VLOOKUP($A33,'100_MLADŠÍ'!$A$7:$L$42,7,FALSE)</f>
        <v>#N/A</v>
      </c>
      <c r="F33" s="3" t="e">
        <f>VLOOKUP($A33,'100_MLADŠÍ'!$A$7:$L$42,8,FALSE)</f>
        <v>#N/A</v>
      </c>
      <c r="G33" s="2" t="e">
        <f>VLOOKUP($A33,'100_MLADŠÍ'!$A$7:$L$42,9,FALSE)</f>
        <v>#N/A</v>
      </c>
      <c r="H33" s="2" t="e">
        <f>VLOOKUP($A33,'100_MLADŠÍ'!$A$7:$L$42,10,FALSE)</f>
        <v>#N/A</v>
      </c>
      <c r="I33" s="2"/>
      <c r="J33" s="1" t="e">
        <f>VLOOKUP($A33,'100_MLADŠÍ'!$A$7:$L$42,12,FALSE)</f>
        <v>#N/A</v>
      </c>
    </row>
    <row r="34" spans="1:10" x14ac:dyDescent="0.25">
      <c r="A34">
        <v>28</v>
      </c>
      <c r="B34" s="6" t="e">
        <f>VLOOKUP($A34,'100_MLADŠÍ'!$A$7:$L$42,2,FALSE)</f>
        <v>#N/A</v>
      </c>
      <c r="C34" s="5" t="e">
        <f>VLOOKUP($A34,'100_MLADŠÍ'!$A$7:$L$42,5,FALSE)</f>
        <v>#N/A</v>
      </c>
      <c r="D34" s="4" t="e">
        <f>VLOOKUP($A34,'100_MLADŠÍ'!$A$7:$L$42,6,FALSE)</f>
        <v>#N/A</v>
      </c>
      <c r="E34" s="4" t="e">
        <f>VLOOKUP($A34,'100_MLADŠÍ'!$A$7:$L$42,7,FALSE)</f>
        <v>#N/A</v>
      </c>
      <c r="F34" s="3" t="e">
        <f>VLOOKUP($A34,'100_MLADŠÍ'!$A$7:$L$42,8,FALSE)</f>
        <v>#N/A</v>
      </c>
      <c r="G34" s="2" t="e">
        <f>VLOOKUP($A34,'100_MLADŠÍ'!$A$7:$L$42,9,FALSE)</f>
        <v>#N/A</v>
      </c>
      <c r="H34" s="2" t="e">
        <f>VLOOKUP($A34,'100_MLADŠÍ'!$A$7:$L$42,10,FALSE)</f>
        <v>#N/A</v>
      </c>
      <c r="I34" s="2"/>
      <c r="J34" s="1" t="e">
        <f>VLOOKUP($A34,'100_MLADŠÍ'!$A$7:$L$42,12,FALSE)</f>
        <v>#N/A</v>
      </c>
    </row>
    <row r="35" spans="1:10" x14ac:dyDescent="0.25">
      <c r="A35">
        <v>29</v>
      </c>
      <c r="B35" s="6" t="e">
        <f>VLOOKUP($A35,'100_MLADŠÍ'!$A$7:$L$42,2,FALSE)</f>
        <v>#N/A</v>
      </c>
      <c r="C35" s="5" t="e">
        <f>VLOOKUP($A35,'100_MLADŠÍ'!$A$7:$L$42,5,FALSE)</f>
        <v>#N/A</v>
      </c>
      <c r="D35" s="4" t="e">
        <f>VLOOKUP($A35,'100_MLADŠÍ'!$A$7:$L$42,6,FALSE)</f>
        <v>#N/A</v>
      </c>
      <c r="E35" s="4" t="e">
        <f>VLOOKUP($A35,'100_MLADŠÍ'!$A$7:$L$42,7,FALSE)</f>
        <v>#N/A</v>
      </c>
      <c r="F35" s="3" t="e">
        <f>VLOOKUP($A35,'100_MLADŠÍ'!$A$7:$L$42,8,FALSE)</f>
        <v>#N/A</v>
      </c>
      <c r="G35" s="2" t="e">
        <f>VLOOKUP($A35,'100_MLADŠÍ'!$A$7:$L$42,9,FALSE)</f>
        <v>#N/A</v>
      </c>
      <c r="H35" s="2" t="e">
        <f>VLOOKUP($A35,'100_MLADŠÍ'!$A$7:$L$42,10,FALSE)</f>
        <v>#N/A</v>
      </c>
      <c r="I35" s="2"/>
      <c r="J35" s="1" t="e">
        <f>VLOOKUP($A35,'100_MLADŠÍ'!$A$7:$L$42,12,FALSE)</f>
        <v>#N/A</v>
      </c>
    </row>
    <row r="36" spans="1:10" x14ac:dyDescent="0.25">
      <c r="A36">
        <v>30</v>
      </c>
      <c r="B36" s="6" t="e">
        <f>VLOOKUP($A36,'100_MLADŠÍ'!$A$7:$L$42,2,FALSE)</f>
        <v>#N/A</v>
      </c>
      <c r="C36" s="5" t="e">
        <f>VLOOKUP($A36,'100_MLADŠÍ'!$A$7:$L$42,5,FALSE)</f>
        <v>#N/A</v>
      </c>
      <c r="D36" s="4" t="e">
        <f>VLOOKUP($A36,'100_MLADŠÍ'!$A$7:$L$42,6,FALSE)</f>
        <v>#N/A</v>
      </c>
      <c r="E36" s="4" t="e">
        <f>VLOOKUP($A36,'100_MLADŠÍ'!$A$7:$L$42,7,FALSE)</f>
        <v>#N/A</v>
      </c>
      <c r="F36" s="3" t="e">
        <f>VLOOKUP($A36,'100_MLADŠÍ'!$A$7:$L$42,8,FALSE)</f>
        <v>#N/A</v>
      </c>
      <c r="G36" s="2" t="e">
        <f>VLOOKUP($A36,'100_MLADŠÍ'!$A$7:$L$42,9,FALSE)</f>
        <v>#N/A</v>
      </c>
      <c r="H36" s="2" t="e">
        <f>VLOOKUP($A36,'100_MLADŠÍ'!$A$7:$L$42,10,FALSE)</f>
        <v>#N/A</v>
      </c>
      <c r="I36" s="2"/>
      <c r="J36" s="1" t="e">
        <f>VLOOKUP($A36,'100_MLADŠÍ'!$A$7:$L$42,12,FALSE)</f>
        <v>#N/A</v>
      </c>
    </row>
    <row r="37" spans="1:10" x14ac:dyDescent="0.25">
      <c r="A37">
        <v>31</v>
      </c>
      <c r="B37" s="6" t="e">
        <f>VLOOKUP($A37,'100_MLADŠÍ'!$A$7:$L$42,2,FALSE)</f>
        <v>#N/A</v>
      </c>
      <c r="C37" s="5" t="e">
        <f>VLOOKUP($A37,'100_MLADŠÍ'!$A$7:$L$42,5,FALSE)</f>
        <v>#N/A</v>
      </c>
      <c r="D37" s="4" t="e">
        <f>VLOOKUP($A37,'100_MLADŠÍ'!$A$7:$L$42,6,FALSE)</f>
        <v>#N/A</v>
      </c>
      <c r="E37" s="4" t="e">
        <f>VLOOKUP($A37,'100_MLADŠÍ'!$A$7:$L$42,7,FALSE)</f>
        <v>#N/A</v>
      </c>
      <c r="F37" s="3" t="e">
        <f>VLOOKUP($A37,'100_MLADŠÍ'!$A$7:$L$42,8,FALSE)</f>
        <v>#N/A</v>
      </c>
      <c r="G37" s="2" t="e">
        <f>VLOOKUP($A37,'100_MLADŠÍ'!$A$7:$L$42,9,FALSE)</f>
        <v>#N/A</v>
      </c>
      <c r="H37" s="2" t="e">
        <f>VLOOKUP($A37,'100_MLADŠÍ'!$A$7:$L$42,10,FALSE)</f>
        <v>#N/A</v>
      </c>
      <c r="I37" s="2"/>
      <c r="J37" s="1" t="e">
        <f>VLOOKUP($A37,'100_MLADŠÍ'!$A$7:$L$42,12,FALSE)</f>
        <v>#N/A</v>
      </c>
    </row>
    <row r="38" spans="1:10" x14ac:dyDescent="0.25">
      <c r="A38">
        <v>32</v>
      </c>
      <c r="B38" s="6" t="e">
        <f>VLOOKUP($A38,'100_MLADŠÍ'!$A$7:$L$42,2,FALSE)</f>
        <v>#N/A</v>
      </c>
      <c r="C38" s="5" t="e">
        <f>VLOOKUP($A38,'100_MLADŠÍ'!$A$7:$L$42,5,FALSE)</f>
        <v>#N/A</v>
      </c>
      <c r="D38" s="4" t="e">
        <f>VLOOKUP($A38,'100_MLADŠÍ'!$A$7:$L$42,6,FALSE)</f>
        <v>#N/A</v>
      </c>
      <c r="E38" s="4" t="e">
        <f>VLOOKUP($A38,'100_MLADŠÍ'!$A$7:$L$42,7,FALSE)</f>
        <v>#N/A</v>
      </c>
      <c r="F38" s="3" t="e">
        <f>VLOOKUP($A38,'100_MLADŠÍ'!$A$7:$L$42,8,FALSE)</f>
        <v>#N/A</v>
      </c>
      <c r="G38" s="2" t="e">
        <f>VLOOKUP($A38,'100_MLADŠÍ'!$A$7:$L$42,9,FALSE)</f>
        <v>#N/A</v>
      </c>
      <c r="H38" s="2" t="e">
        <f>VLOOKUP($A38,'100_MLADŠÍ'!$A$7:$L$42,10,FALSE)</f>
        <v>#N/A</v>
      </c>
      <c r="I38" s="2"/>
      <c r="J38" s="1" t="e">
        <f>VLOOKUP($A38,'100_MLADŠÍ'!$A$7:$L$42,12,FALSE)</f>
        <v>#N/A</v>
      </c>
    </row>
    <row r="39" spans="1:10" x14ac:dyDescent="0.25">
      <c r="A39">
        <v>33</v>
      </c>
      <c r="B39" s="6" t="e">
        <f>VLOOKUP($A39,'100_MLADŠÍ'!$A$7:$L$42,2,FALSE)</f>
        <v>#N/A</v>
      </c>
      <c r="C39" s="5" t="e">
        <f>VLOOKUP($A39,'100_MLADŠÍ'!$A$7:$L$42,5,FALSE)</f>
        <v>#N/A</v>
      </c>
      <c r="D39" s="4" t="e">
        <f>VLOOKUP($A39,'100_MLADŠÍ'!$A$7:$L$42,6,FALSE)</f>
        <v>#N/A</v>
      </c>
      <c r="E39" s="4" t="e">
        <f>VLOOKUP($A39,'100_MLADŠÍ'!$A$7:$L$42,7,FALSE)</f>
        <v>#N/A</v>
      </c>
      <c r="F39" s="3" t="e">
        <f>VLOOKUP($A39,'100_MLADŠÍ'!$A$7:$L$42,8,FALSE)</f>
        <v>#N/A</v>
      </c>
      <c r="G39" s="2" t="e">
        <f>VLOOKUP($A39,'100_MLADŠÍ'!$A$7:$L$42,9,FALSE)</f>
        <v>#N/A</v>
      </c>
      <c r="H39" s="2" t="e">
        <f>VLOOKUP($A39,'100_MLADŠÍ'!$A$7:$L$42,10,FALSE)</f>
        <v>#N/A</v>
      </c>
      <c r="I39" s="2"/>
      <c r="J39" s="1" t="e">
        <f>VLOOKUP($A39,'100_MLADŠÍ'!$A$7:$L$42,12,FALSE)</f>
        <v>#N/A</v>
      </c>
    </row>
    <row r="40" spans="1:10" x14ac:dyDescent="0.25">
      <c r="A40">
        <v>34</v>
      </c>
      <c r="B40" s="6" t="e">
        <f>VLOOKUP($A40,'100_MLADŠÍ'!$A$7:$L$42,2,FALSE)</f>
        <v>#N/A</v>
      </c>
      <c r="C40" s="5" t="e">
        <f>VLOOKUP($A40,'100_MLADŠÍ'!$A$7:$L$42,5,FALSE)</f>
        <v>#N/A</v>
      </c>
      <c r="D40" s="4" t="e">
        <f>VLOOKUP($A40,'100_MLADŠÍ'!$A$7:$L$42,6,FALSE)</f>
        <v>#N/A</v>
      </c>
      <c r="E40" s="4" t="e">
        <f>VLOOKUP($A40,'100_MLADŠÍ'!$A$7:$L$42,7,FALSE)</f>
        <v>#N/A</v>
      </c>
      <c r="F40" s="3" t="e">
        <f>VLOOKUP($A40,'100_MLADŠÍ'!$A$7:$L$42,8,FALSE)</f>
        <v>#N/A</v>
      </c>
      <c r="G40" s="2" t="e">
        <f>VLOOKUP($A40,'100_MLADŠÍ'!$A$7:$L$42,9,FALSE)</f>
        <v>#N/A</v>
      </c>
      <c r="H40" s="2" t="e">
        <f>VLOOKUP($A40,'100_MLADŠÍ'!$A$7:$L$42,10,FALSE)</f>
        <v>#N/A</v>
      </c>
      <c r="I40" s="2"/>
      <c r="J40" s="1" t="e">
        <f>VLOOKUP($A40,'100_MLADŠÍ'!$A$7:$L$42,12,FALSE)</f>
        <v>#N/A</v>
      </c>
    </row>
    <row r="41" spans="1:10" x14ac:dyDescent="0.25">
      <c r="A41">
        <v>35</v>
      </c>
      <c r="B41" s="27" t="e">
        <f>VLOOKUP($A41,'100_MLADŠÍ'!$A$7:$L$42,2,FALSE)</f>
        <v>#N/A</v>
      </c>
      <c r="C41" s="28" t="e">
        <f>VLOOKUP($A41,'100_MLADŠÍ'!$A$7:$L$42,5,FALSE)</f>
        <v>#N/A</v>
      </c>
      <c r="D41" s="29" t="e">
        <f>VLOOKUP($A41,'100_MLADŠÍ'!$A$7:$L$42,6,FALSE)</f>
        <v>#N/A</v>
      </c>
      <c r="E41" s="29" t="e">
        <f>VLOOKUP($A41,'100_MLADŠÍ'!$A$7:$L$42,7,FALSE)</f>
        <v>#N/A</v>
      </c>
      <c r="F41" s="30" t="e">
        <f>VLOOKUP($A41,'100_MLADŠÍ'!$A$7:$L$42,8,FALSE)</f>
        <v>#N/A</v>
      </c>
      <c r="G41" s="31" t="e">
        <f>VLOOKUP($A41,'100_MLADŠÍ'!$A$7:$L$42,9,FALSE)</f>
        <v>#N/A</v>
      </c>
      <c r="H41" s="31" t="e">
        <f>VLOOKUP($A41,'100_MLADŠÍ'!$A$7:$L$42,10,FALSE)</f>
        <v>#N/A</v>
      </c>
      <c r="I41" s="31"/>
      <c r="J41" s="32" t="e">
        <f>VLOOKUP($A41,'100_MLADŠÍ'!$A$7:$L$42,12,FALSE)</f>
        <v>#N/A</v>
      </c>
    </row>
    <row r="42" spans="1:10" ht="15.75" thickBot="1" x14ac:dyDescent="0.3">
      <c r="A42">
        <v>36</v>
      </c>
      <c r="B42" s="33" t="e">
        <f>VLOOKUP($A42,'100_MLADŠÍ'!$A$7:$L$42,2,FALSE)</f>
        <v>#N/A</v>
      </c>
      <c r="C42" s="34" t="e">
        <f>VLOOKUP($A42,'100_MLADŠÍ'!$A$7:$L$42,5,FALSE)</f>
        <v>#N/A</v>
      </c>
      <c r="D42" s="35" t="e">
        <f>VLOOKUP($A42,'100_MLADŠÍ'!$A$7:$L$42,6,FALSE)</f>
        <v>#N/A</v>
      </c>
      <c r="E42" s="35" t="e">
        <f>VLOOKUP($A42,'100_MLADŠÍ'!$A$7:$L$42,7,FALSE)</f>
        <v>#N/A</v>
      </c>
      <c r="F42" s="36" t="e">
        <f>VLOOKUP($A42,'100_MLADŠÍ'!$A$7:$L$42,8,FALSE)</f>
        <v>#N/A</v>
      </c>
      <c r="G42" s="37" t="e">
        <f>VLOOKUP($A42,'100_MLADŠÍ'!$A$7:$L$42,9,FALSE)</f>
        <v>#N/A</v>
      </c>
      <c r="H42" s="37" t="e">
        <f>VLOOKUP($A42,'100_MLADŠÍ'!$A$7:$L$42,10,FALSE)</f>
        <v>#N/A</v>
      </c>
      <c r="I42" s="37"/>
      <c r="J42" s="38" t="e">
        <f>VLOOKUP($A42,'100_MLADŠÍ'!$A$7:$L$42,12,FALSE)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56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13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VLOOKUP($A7,'100_STŘEDNÍ'!$A$7:$L$42,2,FALSE)</f>
        <v>1</v>
      </c>
      <c r="C7" s="11">
        <f>VLOOKUP($A7,'100_STŘEDNÍ'!$A$7:$L$42,5,FALSE)</f>
        <v>53</v>
      </c>
      <c r="D7" s="10" t="str">
        <f>VLOOKUP($A7,'100_STŘEDNÍ'!$A$7:$L$42,6,FALSE)</f>
        <v>Bubeníček Lukáš</v>
      </c>
      <c r="E7" s="10" t="str">
        <f>VLOOKUP($A7,'100_STŘEDNÍ'!$A$7:$L$42,7,FALSE)</f>
        <v>Czech "B"</v>
      </c>
      <c r="F7" s="9">
        <f>VLOOKUP($A7,'100_STŘEDNÍ'!$A$7:$L$42,8,FALSE)</f>
        <v>2002</v>
      </c>
      <c r="G7" s="8">
        <f>VLOOKUP($A7,'100_STŘEDNÍ'!$A$7:$L$42,9,FALSE)</f>
        <v>17.37</v>
      </c>
      <c r="H7" s="8">
        <f>VLOOKUP($A7,'100_STŘEDNÍ'!$A$7:$L$42,10,FALSE)</f>
        <v>16.41</v>
      </c>
      <c r="I7" s="8"/>
      <c r="J7" s="7">
        <f>VLOOKUP($A7,'100_STŘEDNÍ'!$A$7:$L$42,12,FALSE)</f>
        <v>16.41</v>
      </c>
    </row>
    <row r="8" spans="1:10" x14ac:dyDescent="0.25">
      <c r="A8">
        <v>2</v>
      </c>
      <c r="B8" s="6">
        <f>VLOOKUP($A8,'100_STŘEDNÍ'!$A$7:$L$42,2,FALSE)</f>
        <v>2</v>
      </c>
      <c r="C8" s="5">
        <f>VLOOKUP($A8,'100_STŘEDNÍ'!$A$7:$L$42,5,FALSE)</f>
        <v>59</v>
      </c>
      <c r="D8" s="4" t="str">
        <f>VLOOKUP($A8,'100_STŘEDNÍ'!$A$7:$L$42,6,FALSE)</f>
        <v>Šváb Jan</v>
      </c>
      <c r="E8" s="4" t="str">
        <f>VLOOKUP($A8,'100_STŘEDNÍ'!$A$7:$L$42,7,FALSE)</f>
        <v>Czech "A"</v>
      </c>
      <c r="F8" s="3">
        <f>VLOOKUP($A8,'100_STŘEDNÍ'!$A$7:$L$42,8,FALSE)</f>
        <v>2002</v>
      </c>
      <c r="G8" s="2">
        <f>VLOOKUP($A8,'100_STŘEDNÍ'!$A$7:$L$42,9,FALSE)</f>
        <v>17.59</v>
      </c>
      <c r="H8" s="2">
        <f>VLOOKUP($A8,'100_STŘEDNÍ'!$A$7:$L$42,10,FALSE)</f>
        <v>17.5</v>
      </c>
      <c r="I8" s="2"/>
      <c r="J8" s="1">
        <f>VLOOKUP($A8,'100_STŘEDNÍ'!$A$7:$L$42,12,FALSE)</f>
        <v>17.5</v>
      </c>
    </row>
    <row r="9" spans="1:10" x14ac:dyDescent="0.25">
      <c r="A9">
        <v>3</v>
      </c>
      <c r="B9" s="6">
        <f>VLOOKUP($A9,'100_STŘEDNÍ'!$A$7:$L$42,2,FALSE)</f>
        <v>3</v>
      </c>
      <c r="C9" s="5">
        <f>VLOOKUP($A9,'100_STŘEDNÍ'!$A$7:$L$42,5,FALSE)</f>
        <v>50</v>
      </c>
      <c r="D9" s="4" t="str">
        <f>VLOOKUP($A9,'100_STŘEDNÍ'!$A$7:$L$42,6,FALSE)</f>
        <v>Lefner Matyáš</v>
      </c>
      <c r="E9" s="4" t="str">
        <f>VLOOKUP($A9,'100_STŘEDNÍ'!$A$7:$L$42,7,FALSE)</f>
        <v>Czech "A"</v>
      </c>
      <c r="F9" s="3">
        <f>VLOOKUP($A9,'100_STŘEDNÍ'!$A$7:$L$42,8,FALSE)</f>
        <v>2003</v>
      </c>
      <c r="G9" s="2">
        <f>VLOOKUP($A9,'100_STŘEDNÍ'!$A$7:$L$42,9,FALSE)</f>
        <v>19.920000000000002</v>
      </c>
      <c r="H9" s="2">
        <f>VLOOKUP($A9,'100_STŘEDNÍ'!$A$7:$L$42,10,FALSE)</f>
        <v>17.55</v>
      </c>
      <c r="I9" s="2"/>
      <c r="J9" s="1">
        <f>VLOOKUP($A9,'100_STŘEDNÍ'!$A$7:$L$42,12,FALSE)</f>
        <v>17.55</v>
      </c>
    </row>
    <row r="10" spans="1:10" x14ac:dyDescent="0.25">
      <c r="A10">
        <v>4</v>
      </c>
      <c r="B10" s="6">
        <f>VLOOKUP($A10,'100_STŘEDNÍ'!$A$7:$L$42,2,FALSE)</f>
        <v>4</v>
      </c>
      <c r="C10" s="5">
        <f>VLOOKUP($A10,'100_STŘEDNÍ'!$A$7:$L$42,5,FALSE)</f>
        <v>57</v>
      </c>
      <c r="D10" s="4" t="str">
        <f>VLOOKUP($A10,'100_STŘEDNÍ'!$A$7:$L$42,6,FALSE)</f>
        <v>Nový Jan</v>
      </c>
      <c r="E10" s="4" t="str">
        <f>VLOOKUP($A10,'100_STŘEDNÍ'!$A$7:$L$42,7,FALSE)</f>
        <v>Horní Bělá</v>
      </c>
      <c r="F10" s="3">
        <f>VLOOKUP($A10,'100_STŘEDNÍ'!$A$7:$L$42,8,FALSE)</f>
        <v>2002</v>
      </c>
      <c r="G10" s="2" t="str">
        <f>VLOOKUP($A10,'100_STŘEDNÍ'!$A$7:$L$42,9,FALSE)</f>
        <v>NP</v>
      </c>
      <c r="H10" s="2">
        <f>VLOOKUP($A10,'100_STŘEDNÍ'!$A$7:$L$42,10,FALSE)</f>
        <v>17.55</v>
      </c>
      <c r="I10" s="2"/>
      <c r="J10" s="1">
        <f>VLOOKUP($A10,'100_STŘEDNÍ'!$A$7:$L$42,12,FALSE)</f>
        <v>17.55</v>
      </c>
    </row>
    <row r="11" spans="1:10" x14ac:dyDescent="0.25">
      <c r="A11">
        <v>5</v>
      </c>
      <c r="B11" s="6">
        <f>VLOOKUP($A11,'100_STŘEDNÍ'!$A$7:$L$42,2,FALSE)</f>
        <v>5</v>
      </c>
      <c r="C11" s="5">
        <f>VLOOKUP($A11,'100_STŘEDNÍ'!$A$7:$L$42,5,FALSE)</f>
        <v>55</v>
      </c>
      <c r="D11" s="4" t="str">
        <f>VLOOKUP($A11,'100_STŘEDNÍ'!$A$7:$L$42,6,FALSE)</f>
        <v>Michalski Jakub</v>
      </c>
      <c r="E11" s="4" t="str">
        <f>VLOOKUP($A11,'100_STŘEDNÍ'!$A$7:$L$42,7,FALSE)</f>
        <v>Karviná-Hranice</v>
      </c>
      <c r="F11" s="3">
        <f>VLOOKUP($A11,'100_STŘEDNÍ'!$A$7:$L$42,8,FALSE)</f>
        <v>2003</v>
      </c>
      <c r="G11" s="2">
        <f>VLOOKUP($A11,'100_STŘEDNÍ'!$A$7:$L$42,9,FALSE)</f>
        <v>17.59</v>
      </c>
      <c r="H11" s="2">
        <f>VLOOKUP($A11,'100_STŘEDNÍ'!$A$7:$L$42,10,FALSE)</f>
        <v>23.76</v>
      </c>
      <c r="I11" s="2"/>
      <c r="J11" s="1">
        <f>VLOOKUP($A11,'100_STŘEDNÍ'!$A$7:$L$42,12,FALSE)</f>
        <v>17.59</v>
      </c>
    </row>
    <row r="12" spans="1:10" x14ac:dyDescent="0.25">
      <c r="A12">
        <v>6</v>
      </c>
      <c r="B12" s="6">
        <f>VLOOKUP($A12,'100_STŘEDNÍ'!$A$7:$L$42,2,FALSE)</f>
        <v>6</v>
      </c>
      <c r="C12" s="5">
        <f>VLOOKUP($A12,'100_STŘEDNÍ'!$A$7:$L$42,5,FALSE)</f>
        <v>44</v>
      </c>
      <c r="D12" s="4" t="str">
        <f>VLOOKUP($A12,'100_STŘEDNÍ'!$A$7:$L$42,6,FALSE)</f>
        <v>Baletka Adam</v>
      </c>
      <c r="E12" s="4" t="str">
        <f>VLOOKUP($A12,'100_STŘEDNÍ'!$A$7:$L$42,7,FALSE)</f>
        <v>Czech "B"</v>
      </c>
      <c r="F12" s="3">
        <f>VLOOKUP($A12,'100_STŘEDNÍ'!$A$7:$L$42,8,FALSE)</f>
        <v>2002</v>
      </c>
      <c r="G12" s="2">
        <f>VLOOKUP($A12,'100_STŘEDNÍ'!$A$7:$L$42,9,FALSE)</f>
        <v>17.63</v>
      </c>
      <c r="H12" s="2" t="str">
        <f>VLOOKUP($A12,'100_STŘEDNÍ'!$A$7:$L$42,10,FALSE)</f>
        <v>NP</v>
      </c>
      <c r="I12" s="2"/>
      <c r="J12" s="1">
        <f>VLOOKUP($A12,'100_STŘEDNÍ'!$A$7:$L$42,12,FALSE)</f>
        <v>17.63</v>
      </c>
    </row>
    <row r="13" spans="1:10" x14ac:dyDescent="0.25">
      <c r="A13">
        <v>7</v>
      </c>
      <c r="B13" s="6">
        <f>VLOOKUP($A13,'100_STŘEDNÍ'!$A$7:$L$42,2,FALSE)</f>
        <v>7</v>
      </c>
      <c r="C13" s="5">
        <f>VLOOKUP($A13,'100_STŘEDNÍ'!$A$7:$L$42,5,FALSE)</f>
        <v>56</v>
      </c>
      <c r="D13" s="4" t="str">
        <f>VLOOKUP($A13,'100_STŘEDNÍ'!$A$7:$L$42,6,FALSE)</f>
        <v>Holčák Martin</v>
      </c>
      <c r="E13" s="4" t="str">
        <f>VLOOKUP($A13,'100_STŘEDNÍ'!$A$7:$L$42,7,FALSE)</f>
        <v>Oznice</v>
      </c>
      <c r="F13" s="3">
        <f>VLOOKUP($A13,'100_STŘEDNÍ'!$A$7:$L$42,8,FALSE)</f>
        <v>2003</v>
      </c>
      <c r="G13" s="2">
        <f>VLOOKUP($A13,'100_STŘEDNÍ'!$A$7:$L$42,9,FALSE)</f>
        <v>21.32</v>
      </c>
      <c r="H13" s="2">
        <f>VLOOKUP($A13,'100_STŘEDNÍ'!$A$7:$L$42,10,FALSE)</f>
        <v>17.79</v>
      </c>
      <c r="I13" s="2"/>
      <c r="J13" s="1">
        <f>VLOOKUP($A13,'100_STŘEDNÍ'!$A$7:$L$42,12,FALSE)</f>
        <v>17.79</v>
      </c>
    </row>
    <row r="14" spans="1:10" x14ac:dyDescent="0.25">
      <c r="A14">
        <v>8</v>
      </c>
      <c r="B14" s="6">
        <f>VLOOKUP($A14,'100_STŘEDNÍ'!$A$7:$L$42,2,FALSE)</f>
        <v>8</v>
      </c>
      <c r="C14" s="5">
        <f>VLOOKUP($A14,'100_STŘEDNÍ'!$A$7:$L$42,5,FALSE)</f>
        <v>41</v>
      </c>
      <c r="D14" s="4" t="str">
        <f>VLOOKUP($A14,'100_STŘEDNÍ'!$A$7:$L$42,6,FALSE)</f>
        <v>Červinka Jiří</v>
      </c>
      <c r="E14" s="4" t="str">
        <f>VLOOKUP($A14,'100_STŘEDNÍ'!$A$7:$L$42,7,FALSE)</f>
        <v>Czech "A"</v>
      </c>
      <c r="F14" s="3">
        <f>VLOOKUP($A14,'100_STŘEDNÍ'!$A$7:$L$42,8,FALSE)</f>
        <v>2002</v>
      </c>
      <c r="G14" s="2">
        <f>VLOOKUP($A14,'100_STŘEDNÍ'!$A$7:$L$42,9,FALSE)</f>
        <v>20.87</v>
      </c>
      <c r="H14" s="2">
        <f>VLOOKUP($A14,'100_STŘEDNÍ'!$A$7:$L$42,10,FALSE)</f>
        <v>17.940000000000001</v>
      </c>
      <c r="I14" s="2"/>
      <c r="J14" s="1">
        <f>VLOOKUP($A14,'100_STŘEDNÍ'!$A$7:$L$42,12,FALSE)</f>
        <v>17.940000000000001</v>
      </c>
    </row>
    <row r="15" spans="1:10" x14ac:dyDescent="0.25">
      <c r="A15">
        <v>9</v>
      </c>
      <c r="B15" s="6">
        <f>VLOOKUP($A15,'100_STŘEDNÍ'!$A$7:$L$42,2,FALSE)</f>
        <v>9</v>
      </c>
      <c r="C15" s="5">
        <f>VLOOKUP($A15,'100_STŘEDNÍ'!$A$7:$L$42,5,FALSE)</f>
        <v>62</v>
      </c>
      <c r="D15" s="4" t="str">
        <f>VLOOKUP($A15,'100_STŘEDNÍ'!$A$7:$L$42,6,FALSE)</f>
        <v>Dudlíček František</v>
      </c>
      <c r="E15" s="4" t="str">
        <f>VLOOKUP($A15,'100_STŘEDNÍ'!$A$7:$L$42,7,FALSE)</f>
        <v>Czech "B"</v>
      </c>
      <c r="F15" s="3">
        <f>VLOOKUP($A15,'100_STŘEDNÍ'!$A$7:$L$42,8,FALSE)</f>
        <v>2003</v>
      </c>
      <c r="G15" s="2">
        <f>VLOOKUP($A15,'100_STŘEDNÍ'!$A$7:$L$42,9,FALSE)</f>
        <v>19</v>
      </c>
      <c r="H15" s="2">
        <f>VLOOKUP($A15,'100_STŘEDNÍ'!$A$7:$L$42,10,FALSE)</f>
        <v>18.760000000000002</v>
      </c>
      <c r="I15" s="2"/>
      <c r="J15" s="1">
        <f>VLOOKUP($A15,'100_STŘEDNÍ'!$A$7:$L$42,12,FALSE)</f>
        <v>18.760000000000002</v>
      </c>
    </row>
    <row r="16" spans="1:10" x14ac:dyDescent="0.25">
      <c r="A16">
        <v>10</v>
      </c>
      <c r="B16" s="6">
        <f>VLOOKUP($A16,'100_STŘEDNÍ'!$A$7:$L$42,2,FALSE)</f>
        <v>10</v>
      </c>
      <c r="C16" s="5">
        <f>VLOOKUP($A16,'100_STŘEDNÍ'!$A$7:$L$42,5,FALSE)</f>
        <v>58</v>
      </c>
      <c r="D16" s="4" t="str">
        <f>VLOOKUP($A16,'100_STŘEDNÍ'!$A$7:$L$42,6,FALSE)</f>
        <v>Láznička Filip</v>
      </c>
      <c r="E16" s="4" t="str">
        <f>VLOOKUP($A16,'100_STŘEDNÍ'!$A$7:$L$42,7,FALSE)</f>
        <v>Český Těšín-Mosty</v>
      </c>
      <c r="F16" s="3">
        <f>VLOOKUP($A16,'100_STŘEDNÍ'!$A$7:$L$42,8,FALSE)</f>
        <v>2002</v>
      </c>
      <c r="G16" s="2">
        <f>VLOOKUP($A16,'100_STŘEDNÍ'!$A$7:$L$42,9,FALSE)</f>
        <v>18.850000000000001</v>
      </c>
      <c r="H16" s="2">
        <f>VLOOKUP($A16,'100_STŘEDNÍ'!$A$7:$L$42,10,FALSE)</f>
        <v>18.8</v>
      </c>
      <c r="I16" s="2"/>
      <c r="J16" s="1">
        <f>VLOOKUP($A16,'100_STŘEDNÍ'!$A$7:$L$42,12,FALSE)</f>
        <v>18.8</v>
      </c>
    </row>
    <row r="17" spans="1:10" x14ac:dyDescent="0.25">
      <c r="A17">
        <v>11</v>
      </c>
      <c r="B17" s="6">
        <f>VLOOKUP($A17,'100_STŘEDNÍ'!$A$7:$L$42,2,FALSE)</f>
        <v>11</v>
      </c>
      <c r="C17" s="5">
        <f>VLOOKUP($A17,'100_STŘEDNÍ'!$A$7:$L$42,5,FALSE)</f>
        <v>49</v>
      </c>
      <c r="D17" s="4" t="str">
        <f>VLOOKUP($A17,'100_STŘEDNÍ'!$A$7:$L$42,6,FALSE)</f>
        <v>Szkandera Filip</v>
      </c>
      <c r="E17" s="4" t="str">
        <f>VLOOKUP($A17,'100_STŘEDNÍ'!$A$7:$L$42,7,FALSE)</f>
        <v>Klopotovice</v>
      </c>
      <c r="F17" s="3">
        <f>VLOOKUP($A17,'100_STŘEDNÍ'!$A$7:$L$42,8,FALSE)</f>
        <v>2002</v>
      </c>
      <c r="G17" s="2">
        <f>VLOOKUP($A17,'100_STŘEDNÍ'!$A$7:$L$42,9,FALSE)</f>
        <v>19.25</v>
      </c>
      <c r="H17" s="2">
        <f>VLOOKUP($A17,'100_STŘEDNÍ'!$A$7:$L$42,10,FALSE)</f>
        <v>19.760000000000002</v>
      </c>
      <c r="I17" s="2"/>
      <c r="J17" s="1">
        <f>VLOOKUP($A17,'100_STŘEDNÍ'!$A$7:$L$42,12,FALSE)</f>
        <v>19.25</v>
      </c>
    </row>
    <row r="18" spans="1:10" x14ac:dyDescent="0.25">
      <c r="A18">
        <v>12</v>
      </c>
      <c r="B18" s="6">
        <f>VLOOKUP($A18,'100_STŘEDNÍ'!$A$7:$L$42,2,FALSE)</f>
        <v>12</v>
      </c>
      <c r="C18" s="5">
        <f>VLOOKUP($A18,'100_STŘEDNÍ'!$A$7:$L$42,5,FALSE)</f>
        <v>48</v>
      </c>
      <c r="D18" s="4" t="str">
        <f>VLOOKUP($A18,'100_STŘEDNÍ'!$A$7:$L$42,6,FALSE)</f>
        <v>Sibera Radek</v>
      </c>
      <c r="E18" s="4" t="str">
        <f>VLOOKUP($A18,'100_STŘEDNÍ'!$A$7:$L$42,7,FALSE)</f>
        <v>Křešice</v>
      </c>
      <c r="F18" s="3">
        <f>VLOOKUP($A18,'100_STŘEDNÍ'!$A$7:$L$42,8,FALSE)</f>
        <v>2003</v>
      </c>
      <c r="G18" s="2">
        <f>VLOOKUP($A18,'100_STŘEDNÍ'!$A$7:$L$42,9,FALSE)</f>
        <v>19.43</v>
      </c>
      <c r="H18" s="2" t="str">
        <f>VLOOKUP($A18,'100_STŘEDNÍ'!$A$7:$L$42,10,FALSE)</f>
        <v>NP</v>
      </c>
      <c r="I18" s="2"/>
      <c r="J18" s="1">
        <f>VLOOKUP($A18,'100_STŘEDNÍ'!$A$7:$L$42,12,FALSE)</f>
        <v>19.43</v>
      </c>
    </row>
    <row r="19" spans="1:10" x14ac:dyDescent="0.25">
      <c r="A19">
        <v>13</v>
      </c>
      <c r="B19" s="6">
        <f>VLOOKUP($A19,'100_STŘEDNÍ'!$A$7:$L$42,2,FALSE)</f>
        <v>13</v>
      </c>
      <c r="C19" s="5">
        <f>VLOOKUP($A19,'100_STŘEDNÍ'!$A$7:$L$42,5,FALSE)</f>
        <v>65</v>
      </c>
      <c r="D19" s="4" t="str">
        <f>VLOOKUP($A19,'100_STŘEDNÍ'!$A$7:$L$42,6,FALSE)</f>
        <v>Frey Daniel</v>
      </c>
      <c r="E19" s="4" t="str">
        <f>VLOOKUP($A19,'100_STŘEDNÍ'!$A$7:$L$42,7,FALSE)</f>
        <v>Lhotky SPORT</v>
      </c>
      <c r="F19" s="3">
        <f>VLOOKUP($A19,'100_STŘEDNÍ'!$A$7:$L$42,8,FALSE)</f>
        <v>2002</v>
      </c>
      <c r="G19" s="2" t="str">
        <f>VLOOKUP($A19,'100_STŘEDNÍ'!$A$7:$L$42,9,FALSE)</f>
        <v>NP</v>
      </c>
      <c r="H19" s="2">
        <f>VLOOKUP($A19,'100_STŘEDNÍ'!$A$7:$L$42,10,FALSE)</f>
        <v>19.91</v>
      </c>
      <c r="I19" s="2"/>
      <c r="J19" s="1">
        <f>VLOOKUP($A19,'100_STŘEDNÍ'!$A$7:$L$42,12,FALSE)</f>
        <v>19.91</v>
      </c>
    </row>
    <row r="20" spans="1:10" x14ac:dyDescent="0.25">
      <c r="A20">
        <v>14</v>
      </c>
      <c r="B20" s="6">
        <f>VLOOKUP($A20,'100_STŘEDNÍ'!$A$7:$L$42,2,FALSE)</f>
        <v>35</v>
      </c>
      <c r="C20" s="5">
        <f>VLOOKUP($A20,'100_STŘEDNÍ'!$A$7:$L$42,5,FALSE)</f>
        <v>46</v>
      </c>
      <c r="D20" s="4" t="str">
        <f>VLOOKUP($A20,'100_STŘEDNÍ'!$A$7:$L$42,6,FALSE)</f>
        <v>Urban Vojtěch</v>
      </c>
      <c r="E20" s="4" t="str">
        <f>VLOOKUP($A20,'100_STŘEDNÍ'!$A$7:$L$42,7,FALSE)</f>
        <v>Písková Lhota</v>
      </c>
      <c r="F20" s="3">
        <f>VLOOKUP($A20,'100_STŘEDNÍ'!$A$7:$L$42,8,FALSE)</f>
        <v>2003</v>
      </c>
      <c r="G20" s="2" t="str">
        <f>VLOOKUP($A20,'100_STŘEDNÍ'!$A$7:$L$42,9,FALSE)</f>
        <v>DNS</v>
      </c>
      <c r="H20" s="2" t="str">
        <f>VLOOKUP($A20,'100_STŘEDNÍ'!$A$7:$L$42,10,FALSE)</f>
        <v>DNS</v>
      </c>
      <c r="I20" s="2"/>
      <c r="J20" s="1" t="str">
        <f>VLOOKUP($A20,'100_STŘEDNÍ'!$A$7:$L$42,12,FALSE)</f>
        <v>DNS</v>
      </c>
    </row>
    <row r="21" spans="1:10" x14ac:dyDescent="0.25">
      <c r="A21">
        <v>15</v>
      </c>
      <c r="B21" s="6">
        <f>VLOOKUP($A21,'100_STŘEDNÍ'!$A$7:$L$42,2,FALSE)</f>
        <v>35</v>
      </c>
      <c r="C21" s="5">
        <f>VLOOKUP($A21,'100_STŘEDNÍ'!$A$7:$L$42,5,FALSE)</f>
        <v>64</v>
      </c>
      <c r="D21" s="4" t="str">
        <f>VLOOKUP($A21,'100_STŘEDNÍ'!$A$7:$L$42,6,FALSE)</f>
        <v>Zradička Martin</v>
      </c>
      <c r="E21" s="4" t="str">
        <f>VLOOKUP($A21,'100_STŘEDNÍ'!$A$7:$L$42,7,FALSE)</f>
        <v>Písková Lhota</v>
      </c>
      <c r="F21" s="3">
        <f>VLOOKUP($A21,'100_STŘEDNÍ'!$A$7:$L$42,8,FALSE)</f>
        <v>2003</v>
      </c>
      <c r="G21" s="2" t="str">
        <f>VLOOKUP($A21,'100_STŘEDNÍ'!$A$7:$L$42,9,FALSE)</f>
        <v>DNS</v>
      </c>
      <c r="H21" s="2" t="str">
        <f>VLOOKUP($A21,'100_STŘEDNÍ'!$A$7:$L$42,10,FALSE)</f>
        <v>DNS</v>
      </c>
      <c r="I21" s="2"/>
      <c r="J21" s="1" t="str">
        <f>VLOOKUP($A21,'100_STŘEDNÍ'!$A$7:$L$42,12,FALSE)</f>
        <v>DNS</v>
      </c>
    </row>
    <row r="22" spans="1:10" x14ac:dyDescent="0.25">
      <c r="A22">
        <v>16</v>
      </c>
      <c r="B22" s="6" t="e">
        <f>VLOOKUP($A22,'100_STŘEDNÍ'!$A$7:$L$42,2,FALSE)</f>
        <v>#N/A</v>
      </c>
      <c r="C22" s="5" t="e">
        <f>VLOOKUP($A22,'100_STŘEDNÍ'!$A$7:$L$42,5,FALSE)</f>
        <v>#N/A</v>
      </c>
      <c r="D22" s="4" t="e">
        <f>VLOOKUP($A22,'100_STŘEDNÍ'!$A$7:$L$42,6,FALSE)</f>
        <v>#N/A</v>
      </c>
      <c r="E22" s="4" t="e">
        <f>VLOOKUP($A22,'100_STŘEDNÍ'!$A$7:$L$42,7,FALSE)</f>
        <v>#N/A</v>
      </c>
      <c r="F22" s="3" t="e">
        <f>VLOOKUP($A22,'100_STŘEDNÍ'!$A$7:$L$42,8,FALSE)</f>
        <v>#N/A</v>
      </c>
      <c r="G22" s="2" t="e">
        <f>VLOOKUP($A22,'100_STŘEDNÍ'!$A$7:$L$42,9,FALSE)</f>
        <v>#N/A</v>
      </c>
      <c r="H22" s="2" t="e">
        <f>VLOOKUP($A22,'100_STŘEDNÍ'!$A$7:$L$42,10,FALSE)</f>
        <v>#N/A</v>
      </c>
      <c r="I22" s="2"/>
      <c r="J22" s="1" t="e">
        <f>VLOOKUP($A22,'100_STŘEDNÍ'!$A$7:$L$42,12,FALSE)</f>
        <v>#N/A</v>
      </c>
    </row>
    <row r="23" spans="1:10" x14ac:dyDescent="0.25">
      <c r="A23">
        <v>17</v>
      </c>
      <c r="B23" s="6" t="e">
        <f>VLOOKUP($A23,'100_STŘEDNÍ'!$A$7:$L$42,2,FALSE)</f>
        <v>#N/A</v>
      </c>
      <c r="C23" s="5" t="e">
        <f>VLOOKUP($A23,'100_STŘEDNÍ'!$A$7:$L$42,5,FALSE)</f>
        <v>#N/A</v>
      </c>
      <c r="D23" s="4" t="e">
        <f>VLOOKUP($A23,'100_STŘEDNÍ'!$A$7:$L$42,6,FALSE)</f>
        <v>#N/A</v>
      </c>
      <c r="E23" s="4" t="e">
        <f>VLOOKUP($A23,'100_STŘEDNÍ'!$A$7:$L$42,7,FALSE)</f>
        <v>#N/A</v>
      </c>
      <c r="F23" s="3" t="e">
        <f>VLOOKUP($A23,'100_STŘEDNÍ'!$A$7:$L$42,8,FALSE)</f>
        <v>#N/A</v>
      </c>
      <c r="G23" s="2" t="e">
        <f>VLOOKUP($A23,'100_STŘEDNÍ'!$A$7:$L$42,9,FALSE)</f>
        <v>#N/A</v>
      </c>
      <c r="H23" s="2" t="e">
        <f>VLOOKUP($A23,'100_STŘEDNÍ'!$A$7:$L$42,10,FALSE)</f>
        <v>#N/A</v>
      </c>
      <c r="I23" s="2"/>
      <c r="J23" s="1" t="e">
        <f>VLOOKUP($A23,'100_STŘEDNÍ'!$A$7:$L$42,12,FALSE)</f>
        <v>#N/A</v>
      </c>
    </row>
    <row r="24" spans="1:10" x14ac:dyDescent="0.25">
      <c r="A24">
        <v>18</v>
      </c>
      <c r="B24" s="6" t="e">
        <f>VLOOKUP($A24,'100_STŘEDNÍ'!$A$7:$L$42,2,FALSE)</f>
        <v>#N/A</v>
      </c>
      <c r="C24" s="5" t="e">
        <f>VLOOKUP($A24,'100_STŘEDNÍ'!$A$7:$L$42,5,FALSE)</f>
        <v>#N/A</v>
      </c>
      <c r="D24" s="4" t="e">
        <f>VLOOKUP($A24,'100_STŘEDNÍ'!$A$7:$L$42,6,FALSE)</f>
        <v>#N/A</v>
      </c>
      <c r="E24" s="4" t="e">
        <f>VLOOKUP($A24,'100_STŘEDNÍ'!$A$7:$L$42,7,FALSE)</f>
        <v>#N/A</v>
      </c>
      <c r="F24" s="3" t="e">
        <f>VLOOKUP($A24,'100_STŘEDNÍ'!$A$7:$L$42,8,FALSE)</f>
        <v>#N/A</v>
      </c>
      <c r="G24" s="2" t="e">
        <f>VLOOKUP($A24,'100_STŘEDNÍ'!$A$7:$L$42,9,FALSE)</f>
        <v>#N/A</v>
      </c>
      <c r="H24" s="2" t="e">
        <f>VLOOKUP($A24,'100_STŘEDNÍ'!$A$7:$L$42,10,FALSE)</f>
        <v>#N/A</v>
      </c>
      <c r="I24" s="2"/>
      <c r="J24" s="1" t="e">
        <f>VLOOKUP($A24,'100_STŘEDNÍ'!$A$7:$L$42,12,FALSE)</f>
        <v>#N/A</v>
      </c>
    </row>
    <row r="25" spans="1:10" x14ac:dyDescent="0.25">
      <c r="A25">
        <v>19</v>
      </c>
      <c r="B25" s="6" t="e">
        <f>VLOOKUP($A25,'100_STŘEDNÍ'!$A$7:$L$42,2,FALSE)</f>
        <v>#N/A</v>
      </c>
      <c r="C25" s="5" t="e">
        <f>VLOOKUP($A25,'100_STŘEDNÍ'!$A$7:$L$42,5,FALSE)</f>
        <v>#N/A</v>
      </c>
      <c r="D25" s="4" t="e">
        <f>VLOOKUP($A25,'100_STŘEDNÍ'!$A$7:$L$42,6,FALSE)</f>
        <v>#N/A</v>
      </c>
      <c r="E25" s="4" t="e">
        <f>VLOOKUP($A25,'100_STŘEDNÍ'!$A$7:$L$42,7,FALSE)</f>
        <v>#N/A</v>
      </c>
      <c r="F25" s="3" t="e">
        <f>VLOOKUP($A25,'100_STŘEDNÍ'!$A$7:$L$42,8,FALSE)</f>
        <v>#N/A</v>
      </c>
      <c r="G25" s="2" t="e">
        <f>VLOOKUP($A25,'100_STŘEDNÍ'!$A$7:$L$42,9,FALSE)</f>
        <v>#N/A</v>
      </c>
      <c r="H25" s="2" t="e">
        <f>VLOOKUP($A25,'100_STŘEDNÍ'!$A$7:$L$42,10,FALSE)</f>
        <v>#N/A</v>
      </c>
      <c r="I25" s="2"/>
      <c r="J25" s="1" t="e">
        <f>VLOOKUP($A25,'100_STŘEDNÍ'!$A$7:$L$42,12,FALSE)</f>
        <v>#N/A</v>
      </c>
    </row>
    <row r="26" spans="1:10" x14ac:dyDescent="0.25">
      <c r="A26">
        <v>20</v>
      </c>
      <c r="B26" s="6" t="e">
        <f>VLOOKUP($A26,'100_STŘEDNÍ'!$A$7:$L$42,2,FALSE)</f>
        <v>#N/A</v>
      </c>
      <c r="C26" s="5" t="e">
        <f>VLOOKUP($A26,'100_STŘEDNÍ'!$A$7:$L$42,5,FALSE)</f>
        <v>#N/A</v>
      </c>
      <c r="D26" s="4" t="e">
        <f>VLOOKUP($A26,'100_STŘEDNÍ'!$A$7:$L$42,6,FALSE)</f>
        <v>#N/A</v>
      </c>
      <c r="E26" s="4" t="e">
        <f>VLOOKUP($A26,'100_STŘEDNÍ'!$A$7:$L$42,7,FALSE)</f>
        <v>#N/A</v>
      </c>
      <c r="F26" s="3" t="e">
        <f>VLOOKUP($A26,'100_STŘEDNÍ'!$A$7:$L$42,8,FALSE)</f>
        <v>#N/A</v>
      </c>
      <c r="G26" s="2" t="e">
        <f>VLOOKUP($A26,'100_STŘEDNÍ'!$A$7:$L$42,9,FALSE)</f>
        <v>#N/A</v>
      </c>
      <c r="H26" s="2" t="e">
        <f>VLOOKUP($A26,'100_STŘEDNÍ'!$A$7:$L$42,10,FALSE)</f>
        <v>#N/A</v>
      </c>
      <c r="I26" s="2"/>
      <c r="J26" s="1" t="e">
        <f>VLOOKUP($A26,'100_STŘEDNÍ'!$A$7:$L$42,12,FALSE)</f>
        <v>#N/A</v>
      </c>
    </row>
    <row r="27" spans="1:10" x14ac:dyDescent="0.25">
      <c r="A27">
        <v>21</v>
      </c>
      <c r="B27" s="6" t="e">
        <f>VLOOKUP($A27,'100_STŘEDNÍ'!$A$7:$L$42,2,FALSE)</f>
        <v>#N/A</v>
      </c>
      <c r="C27" s="5" t="e">
        <f>VLOOKUP($A27,'100_STŘEDNÍ'!$A$7:$L$42,5,FALSE)</f>
        <v>#N/A</v>
      </c>
      <c r="D27" s="4" t="e">
        <f>VLOOKUP($A27,'100_STŘEDNÍ'!$A$7:$L$42,6,FALSE)</f>
        <v>#N/A</v>
      </c>
      <c r="E27" s="4" t="e">
        <f>VLOOKUP($A27,'100_STŘEDNÍ'!$A$7:$L$42,7,FALSE)</f>
        <v>#N/A</v>
      </c>
      <c r="F27" s="3" t="e">
        <f>VLOOKUP($A27,'100_STŘEDNÍ'!$A$7:$L$42,8,FALSE)</f>
        <v>#N/A</v>
      </c>
      <c r="G27" s="2" t="e">
        <f>VLOOKUP($A27,'100_STŘEDNÍ'!$A$7:$L$42,9,FALSE)</f>
        <v>#N/A</v>
      </c>
      <c r="H27" s="2" t="e">
        <f>VLOOKUP($A27,'100_STŘEDNÍ'!$A$7:$L$42,10,FALSE)</f>
        <v>#N/A</v>
      </c>
      <c r="I27" s="2"/>
      <c r="J27" s="1" t="e">
        <f>VLOOKUP($A27,'100_STŘEDNÍ'!$A$7:$L$42,12,FALSE)</f>
        <v>#N/A</v>
      </c>
    </row>
    <row r="28" spans="1:10" x14ac:dyDescent="0.25">
      <c r="A28">
        <v>22</v>
      </c>
      <c r="B28" s="6" t="e">
        <f>VLOOKUP($A28,'100_STŘEDNÍ'!$A$7:$L$42,2,FALSE)</f>
        <v>#N/A</v>
      </c>
      <c r="C28" s="5" t="e">
        <f>VLOOKUP($A28,'100_STŘEDNÍ'!$A$7:$L$42,5,FALSE)</f>
        <v>#N/A</v>
      </c>
      <c r="D28" s="4" t="e">
        <f>VLOOKUP($A28,'100_STŘEDNÍ'!$A$7:$L$42,6,FALSE)</f>
        <v>#N/A</v>
      </c>
      <c r="E28" s="4" t="e">
        <f>VLOOKUP($A28,'100_STŘEDNÍ'!$A$7:$L$42,7,FALSE)</f>
        <v>#N/A</v>
      </c>
      <c r="F28" s="3" t="e">
        <f>VLOOKUP($A28,'100_STŘEDNÍ'!$A$7:$L$42,8,FALSE)</f>
        <v>#N/A</v>
      </c>
      <c r="G28" s="2" t="e">
        <f>VLOOKUP($A28,'100_STŘEDNÍ'!$A$7:$L$42,9,FALSE)</f>
        <v>#N/A</v>
      </c>
      <c r="H28" s="2" t="e">
        <f>VLOOKUP($A28,'100_STŘEDNÍ'!$A$7:$L$42,10,FALSE)</f>
        <v>#N/A</v>
      </c>
      <c r="I28" s="2"/>
      <c r="J28" s="1" t="e">
        <f>VLOOKUP($A28,'100_STŘEDNÍ'!$A$7:$L$42,12,FALSE)</f>
        <v>#N/A</v>
      </c>
    </row>
    <row r="29" spans="1:10" x14ac:dyDescent="0.25">
      <c r="A29">
        <v>23</v>
      </c>
      <c r="B29" s="6" t="e">
        <f>VLOOKUP($A29,'100_STŘEDNÍ'!$A$7:$L$42,2,FALSE)</f>
        <v>#N/A</v>
      </c>
      <c r="C29" s="5" t="e">
        <f>VLOOKUP($A29,'100_STŘEDNÍ'!$A$7:$L$42,5,FALSE)</f>
        <v>#N/A</v>
      </c>
      <c r="D29" s="4" t="e">
        <f>VLOOKUP($A29,'100_STŘEDNÍ'!$A$7:$L$42,6,FALSE)</f>
        <v>#N/A</v>
      </c>
      <c r="E29" s="4" t="e">
        <f>VLOOKUP($A29,'100_STŘEDNÍ'!$A$7:$L$42,7,FALSE)</f>
        <v>#N/A</v>
      </c>
      <c r="F29" s="3" t="e">
        <f>VLOOKUP($A29,'100_STŘEDNÍ'!$A$7:$L$42,8,FALSE)</f>
        <v>#N/A</v>
      </c>
      <c r="G29" s="2" t="e">
        <f>VLOOKUP($A29,'100_STŘEDNÍ'!$A$7:$L$42,9,FALSE)</f>
        <v>#N/A</v>
      </c>
      <c r="H29" s="2" t="e">
        <f>VLOOKUP($A29,'100_STŘEDNÍ'!$A$7:$L$42,10,FALSE)</f>
        <v>#N/A</v>
      </c>
      <c r="I29" s="2"/>
      <c r="J29" s="1" t="e">
        <f>VLOOKUP($A29,'100_STŘEDNÍ'!$A$7:$L$42,12,FALSE)</f>
        <v>#N/A</v>
      </c>
    </row>
    <row r="30" spans="1:10" x14ac:dyDescent="0.25">
      <c r="A30">
        <v>24</v>
      </c>
      <c r="B30" s="6" t="e">
        <f>VLOOKUP($A30,'100_STŘEDNÍ'!$A$7:$L$42,2,FALSE)</f>
        <v>#N/A</v>
      </c>
      <c r="C30" s="5" t="e">
        <f>VLOOKUP($A30,'100_STŘEDNÍ'!$A$7:$L$42,5,FALSE)</f>
        <v>#N/A</v>
      </c>
      <c r="D30" s="4" t="e">
        <f>VLOOKUP($A30,'100_STŘEDNÍ'!$A$7:$L$42,6,FALSE)</f>
        <v>#N/A</v>
      </c>
      <c r="E30" s="4" t="e">
        <f>VLOOKUP($A30,'100_STŘEDNÍ'!$A$7:$L$42,7,FALSE)</f>
        <v>#N/A</v>
      </c>
      <c r="F30" s="3" t="e">
        <f>VLOOKUP($A30,'100_STŘEDNÍ'!$A$7:$L$42,8,FALSE)</f>
        <v>#N/A</v>
      </c>
      <c r="G30" s="2" t="e">
        <f>VLOOKUP($A30,'100_STŘEDNÍ'!$A$7:$L$42,9,FALSE)</f>
        <v>#N/A</v>
      </c>
      <c r="H30" s="2" t="e">
        <f>VLOOKUP($A30,'100_STŘEDNÍ'!$A$7:$L$42,10,FALSE)</f>
        <v>#N/A</v>
      </c>
      <c r="I30" s="2"/>
      <c r="J30" s="1" t="e">
        <f>VLOOKUP($A30,'100_STŘEDNÍ'!$A$7:$L$42,12,FALSE)</f>
        <v>#N/A</v>
      </c>
    </row>
    <row r="31" spans="1:10" x14ac:dyDescent="0.25">
      <c r="A31">
        <v>25</v>
      </c>
      <c r="B31" s="6" t="e">
        <f>VLOOKUP($A31,'100_STŘEDNÍ'!$A$7:$L$42,2,FALSE)</f>
        <v>#N/A</v>
      </c>
      <c r="C31" s="5" t="e">
        <f>VLOOKUP($A31,'100_STŘEDNÍ'!$A$7:$L$42,5,FALSE)</f>
        <v>#N/A</v>
      </c>
      <c r="D31" s="4" t="e">
        <f>VLOOKUP($A31,'100_STŘEDNÍ'!$A$7:$L$42,6,FALSE)</f>
        <v>#N/A</v>
      </c>
      <c r="E31" s="4" t="e">
        <f>VLOOKUP($A31,'100_STŘEDNÍ'!$A$7:$L$42,7,FALSE)</f>
        <v>#N/A</v>
      </c>
      <c r="F31" s="3" t="e">
        <f>VLOOKUP($A31,'100_STŘEDNÍ'!$A$7:$L$42,8,FALSE)</f>
        <v>#N/A</v>
      </c>
      <c r="G31" s="2" t="e">
        <f>VLOOKUP($A31,'100_STŘEDNÍ'!$A$7:$L$42,9,FALSE)</f>
        <v>#N/A</v>
      </c>
      <c r="H31" s="2" t="e">
        <f>VLOOKUP($A31,'100_STŘEDNÍ'!$A$7:$L$42,10,FALSE)</f>
        <v>#N/A</v>
      </c>
      <c r="I31" s="2"/>
      <c r="J31" s="1" t="e">
        <f>VLOOKUP($A31,'100_STŘEDNÍ'!$A$7:$L$42,12,FALSE)</f>
        <v>#N/A</v>
      </c>
    </row>
    <row r="32" spans="1:10" x14ac:dyDescent="0.25">
      <c r="A32">
        <v>26</v>
      </c>
      <c r="B32" s="6" t="e">
        <f>VLOOKUP($A32,'100_STŘEDNÍ'!$A$7:$L$42,2,FALSE)</f>
        <v>#N/A</v>
      </c>
      <c r="C32" s="5" t="e">
        <f>VLOOKUP($A32,'100_STŘEDNÍ'!$A$7:$L$42,5,FALSE)</f>
        <v>#N/A</v>
      </c>
      <c r="D32" s="4" t="e">
        <f>VLOOKUP($A32,'100_STŘEDNÍ'!$A$7:$L$42,6,FALSE)</f>
        <v>#N/A</v>
      </c>
      <c r="E32" s="4" t="e">
        <f>VLOOKUP($A32,'100_STŘEDNÍ'!$A$7:$L$42,7,FALSE)</f>
        <v>#N/A</v>
      </c>
      <c r="F32" s="3" t="e">
        <f>VLOOKUP($A32,'100_STŘEDNÍ'!$A$7:$L$42,8,FALSE)</f>
        <v>#N/A</v>
      </c>
      <c r="G32" s="2" t="e">
        <f>VLOOKUP($A32,'100_STŘEDNÍ'!$A$7:$L$42,9,FALSE)</f>
        <v>#N/A</v>
      </c>
      <c r="H32" s="2" t="e">
        <f>VLOOKUP($A32,'100_STŘEDNÍ'!$A$7:$L$42,10,FALSE)</f>
        <v>#N/A</v>
      </c>
      <c r="I32" s="2"/>
      <c r="J32" s="1" t="e">
        <f>VLOOKUP($A32,'100_STŘEDNÍ'!$A$7:$L$42,12,FALSE)</f>
        <v>#N/A</v>
      </c>
    </row>
    <row r="33" spans="1:10" x14ac:dyDescent="0.25">
      <c r="A33">
        <v>27</v>
      </c>
      <c r="B33" s="6" t="e">
        <f>VLOOKUP($A33,'100_STŘEDNÍ'!$A$7:$L$42,2,FALSE)</f>
        <v>#N/A</v>
      </c>
      <c r="C33" s="5" t="e">
        <f>VLOOKUP($A33,'100_STŘEDNÍ'!$A$7:$L$42,5,FALSE)</f>
        <v>#N/A</v>
      </c>
      <c r="D33" s="4" t="e">
        <f>VLOOKUP($A33,'100_STŘEDNÍ'!$A$7:$L$42,6,FALSE)</f>
        <v>#N/A</v>
      </c>
      <c r="E33" s="4" t="e">
        <f>VLOOKUP($A33,'100_STŘEDNÍ'!$A$7:$L$42,7,FALSE)</f>
        <v>#N/A</v>
      </c>
      <c r="F33" s="3" t="e">
        <f>VLOOKUP($A33,'100_STŘEDNÍ'!$A$7:$L$42,8,FALSE)</f>
        <v>#N/A</v>
      </c>
      <c r="G33" s="2" t="e">
        <f>VLOOKUP($A33,'100_STŘEDNÍ'!$A$7:$L$42,9,FALSE)</f>
        <v>#N/A</v>
      </c>
      <c r="H33" s="2" t="e">
        <f>VLOOKUP($A33,'100_STŘEDNÍ'!$A$7:$L$42,10,FALSE)</f>
        <v>#N/A</v>
      </c>
      <c r="I33" s="2"/>
      <c r="J33" s="1" t="e">
        <f>VLOOKUP($A33,'100_STŘEDNÍ'!$A$7:$L$42,12,FALSE)</f>
        <v>#N/A</v>
      </c>
    </row>
    <row r="34" spans="1:10" x14ac:dyDescent="0.25">
      <c r="A34">
        <v>28</v>
      </c>
      <c r="B34" s="6" t="e">
        <f>VLOOKUP($A34,'100_STŘEDNÍ'!$A$7:$L$42,2,FALSE)</f>
        <v>#N/A</v>
      </c>
      <c r="C34" s="5" t="e">
        <f>VLOOKUP($A34,'100_STŘEDNÍ'!$A$7:$L$42,5,FALSE)</f>
        <v>#N/A</v>
      </c>
      <c r="D34" s="4" t="e">
        <f>VLOOKUP($A34,'100_STŘEDNÍ'!$A$7:$L$42,6,FALSE)</f>
        <v>#N/A</v>
      </c>
      <c r="E34" s="4" t="e">
        <f>VLOOKUP($A34,'100_STŘEDNÍ'!$A$7:$L$42,7,FALSE)</f>
        <v>#N/A</v>
      </c>
      <c r="F34" s="3" t="e">
        <f>VLOOKUP($A34,'100_STŘEDNÍ'!$A$7:$L$42,8,FALSE)</f>
        <v>#N/A</v>
      </c>
      <c r="G34" s="2" t="e">
        <f>VLOOKUP($A34,'100_STŘEDNÍ'!$A$7:$L$42,9,FALSE)</f>
        <v>#N/A</v>
      </c>
      <c r="H34" s="2" t="e">
        <f>VLOOKUP($A34,'100_STŘEDNÍ'!$A$7:$L$42,10,FALSE)</f>
        <v>#N/A</v>
      </c>
      <c r="I34" s="2"/>
      <c r="J34" s="1" t="e">
        <f>VLOOKUP($A34,'100_STŘEDNÍ'!$A$7:$L$42,12,FALSE)</f>
        <v>#N/A</v>
      </c>
    </row>
    <row r="35" spans="1:10" x14ac:dyDescent="0.25">
      <c r="A35">
        <v>29</v>
      </c>
      <c r="B35" s="6" t="e">
        <f>VLOOKUP($A35,'100_STŘEDNÍ'!$A$7:$L$42,2,FALSE)</f>
        <v>#N/A</v>
      </c>
      <c r="C35" s="5" t="e">
        <f>VLOOKUP($A35,'100_STŘEDNÍ'!$A$7:$L$42,5,FALSE)</f>
        <v>#N/A</v>
      </c>
      <c r="D35" s="4" t="e">
        <f>VLOOKUP($A35,'100_STŘEDNÍ'!$A$7:$L$42,6,FALSE)</f>
        <v>#N/A</v>
      </c>
      <c r="E35" s="4" t="e">
        <f>VLOOKUP($A35,'100_STŘEDNÍ'!$A$7:$L$42,7,FALSE)</f>
        <v>#N/A</v>
      </c>
      <c r="F35" s="3" t="e">
        <f>VLOOKUP($A35,'100_STŘEDNÍ'!$A$7:$L$42,8,FALSE)</f>
        <v>#N/A</v>
      </c>
      <c r="G35" s="2" t="e">
        <f>VLOOKUP($A35,'100_STŘEDNÍ'!$A$7:$L$42,9,FALSE)</f>
        <v>#N/A</v>
      </c>
      <c r="H35" s="2" t="e">
        <f>VLOOKUP($A35,'100_STŘEDNÍ'!$A$7:$L$42,10,FALSE)</f>
        <v>#N/A</v>
      </c>
      <c r="I35" s="2"/>
      <c r="J35" s="1" t="e">
        <f>VLOOKUP($A35,'100_STŘEDNÍ'!$A$7:$L$42,12,FALSE)</f>
        <v>#N/A</v>
      </c>
    </row>
    <row r="36" spans="1:10" x14ac:dyDescent="0.25">
      <c r="A36">
        <v>30</v>
      </c>
      <c r="B36" s="6" t="e">
        <f>VLOOKUP($A36,'100_STŘEDNÍ'!$A$7:$L$42,2,FALSE)</f>
        <v>#N/A</v>
      </c>
      <c r="C36" s="5" t="e">
        <f>VLOOKUP($A36,'100_STŘEDNÍ'!$A$7:$L$42,5,FALSE)</f>
        <v>#N/A</v>
      </c>
      <c r="D36" s="4" t="e">
        <f>VLOOKUP($A36,'100_STŘEDNÍ'!$A$7:$L$42,6,FALSE)</f>
        <v>#N/A</v>
      </c>
      <c r="E36" s="4" t="e">
        <f>VLOOKUP($A36,'100_STŘEDNÍ'!$A$7:$L$42,7,FALSE)</f>
        <v>#N/A</v>
      </c>
      <c r="F36" s="3" t="e">
        <f>VLOOKUP($A36,'100_STŘEDNÍ'!$A$7:$L$42,8,FALSE)</f>
        <v>#N/A</v>
      </c>
      <c r="G36" s="2" t="e">
        <f>VLOOKUP($A36,'100_STŘEDNÍ'!$A$7:$L$42,9,FALSE)</f>
        <v>#N/A</v>
      </c>
      <c r="H36" s="2" t="e">
        <f>VLOOKUP($A36,'100_STŘEDNÍ'!$A$7:$L$42,10,FALSE)</f>
        <v>#N/A</v>
      </c>
      <c r="I36" s="2"/>
      <c r="J36" s="1" t="e">
        <f>VLOOKUP($A36,'100_STŘEDNÍ'!$A$7:$L$42,12,FALSE)</f>
        <v>#N/A</v>
      </c>
    </row>
    <row r="37" spans="1:10" x14ac:dyDescent="0.25">
      <c r="A37">
        <v>31</v>
      </c>
      <c r="B37" s="6" t="e">
        <f>VLOOKUP($A37,'100_STŘEDNÍ'!$A$7:$L$42,2,FALSE)</f>
        <v>#N/A</v>
      </c>
      <c r="C37" s="5" t="e">
        <f>VLOOKUP($A37,'100_STŘEDNÍ'!$A$7:$L$42,5,FALSE)</f>
        <v>#N/A</v>
      </c>
      <c r="D37" s="4" t="e">
        <f>VLOOKUP($A37,'100_STŘEDNÍ'!$A$7:$L$42,6,FALSE)</f>
        <v>#N/A</v>
      </c>
      <c r="E37" s="4" t="e">
        <f>VLOOKUP($A37,'100_STŘEDNÍ'!$A$7:$L$42,7,FALSE)</f>
        <v>#N/A</v>
      </c>
      <c r="F37" s="3" t="e">
        <f>VLOOKUP($A37,'100_STŘEDNÍ'!$A$7:$L$42,8,FALSE)</f>
        <v>#N/A</v>
      </c>
      <c r="G37" s="2" t="e">
        <f>VLOOKUP($A37,'100_STŘEDNÍ'!$A$7:$L$42,9,FALSE)</f>
        <v>#N/A</v>
      </c>
      <c r="H37" s="2" t="e">
        <f>VLOOKUP($A37,'100_STŘEDNÍ'!$A$7:$L$42,10,FALSE)</f>
        <v>#N/A</v>
      </c>
      <c r="I37" s="2"/>
      <c r="J37" s="1" t="e">
        <f>VLOOKUP($A37,'100_STŘEDNÍ'!$A$7:$L$42,12,FALSE)</f>
        <v>#N/A</v>
      </c>
    </row>
    <row r="38" spans="1:10" x14ac:dyDescent="0.25">
      <c r="A38">
        <v>32</v>
      </c>
      <c r="B38" s="6" t="e">
        <f>VLOOKUP($A38,'100_STŘEDNÍ'!$A$7:$L$42,2,FALSE)</f>
        <v>#N/A</v>
      </c>
      <c r="C38" s="5" t="e">
        <f>VLOOKUP($A38,'100_STŘEDNÍ'!$A$7:$L$42,5,FALSE)</f>
        <v>#N/A</v>
      </c>
      <c r="D38" s="4" t="e">
        <f>VLOOKUP($A38,'100_STŘEDNÍ'!$A$7:$L$42,6,FALSE)</f>
        <v>#N/A</v>
      </c>
      <c r="E38" s="4" t="e">
        <f>VLOOKUP($A38,'100_STŘEDNÍ'!$A$7:$L$42,7,FALSE)</f>
        <v>#N/A</v>
      </c>
      <c r="F38" s="3" t="e">
        <f>VLOOKUP($A38,'100_STŘEDNÍ'!$A$7:$L$42,8,FALSE)</f>
        <v>#N/A</v>
      </c>
      <c r="G38" s="2" t="e">
        <f>VLOOKUP($A38,'100_STŘEDNÍ'!$A$7:$L$42,9,FALSE)</f>
        <v>#N/A</v>
      </c>
      <c r="H38" s="2" t="e">
        <f>VLOOKUP($A38,'100_STŘEDNÍ'!$A$7:$L$42,10,FALSE)</f>
        <v>#N/A</v>
      </c>
      <c r="I38" s="2"/>
      <c r="J38" s="1" t="e">
        <f>VLOOKUP($A38,'100_STŘEDNÍ'!$A$7:$L$42,12,FALSE)</f>
        <v>#N/A</v>
      </c>
    </row>
    <row r="39" spans="1:10" x14ac:dyDescent="0.25">
      <c r="A39">
        <v>33</v>
      </c>
      <c r="B39" s="6" t="e">
        <f>VLOOKUP($A39,'100_STŘEDNÍ'!$A$7:$L$42,2,FALSE)</f>
        <v>#N/A</v>
      </c>
      <c r="C39" s="5" t="e">
        <f>VLOOKUP($A39,'100_STŘEDNÍ'!$A$7:$L$42,5,FALSE)</f>
        <v>#N/A</v>
      </c>
      <c r="D39" s="4" t="e">
        <f>VLOOKUP($A39,'100_STŘEDNÍ'!$A$7:$L$42,6,FALSE)</f>
        <v>#N/A</v>
      </c>
      <c r="E39" s="4" t="e">
        <f>VLOOKUP($A39,'100_STŘEDNÍ'!$A$7:$L$42,7,FALSE)</f>
        <v>#N/A</v>
      </c>
      <c r="F39" s="3" t="e">
        <f>VLOOKUP($A39,'100_STŘEDNÍ'!$A$7:$L$42,8,FALSE)</f>
        <v>#N/A</v>
      </c>
      <c r="G39" s="2" t="e">
        <f>VLOOKUP($A39,'100_STŘEDNÍ'!$A$7:$L$42,9,FALSE)</f>
        <v>#N/A</v>
      </c>
      <c r="H39" s="2" t="e">
        <f>VLOOKUP($A39,'100_STŘEDNÍ'!$A$7:$L$42,10,FALSE)</f>
        <v>#N/A</v>
      </c>
      <c r="I39" s="2"/>
      <c r="J39" s="1" t="e">
        <f>VLOOKUP($A39,'100_STŘEDNÍ'!$A$7:$L$42,12,FALSE)</f>
        <v>#N/A</v>
      </c>
    </row>
    <row r="40" spans="1:10" x14ac:dyDescent="0.25">
      <c r="A40">
        <v>34</v>
      </c>
      <c r="B40" s="6" t="e">
        <f>VLOOKUP($A40,'100_STŘEDNÍ'!$A$7:$L$42,2,FALSE)</f>
        <v>#N/A</v>
      </c>
      <c r="C40" s="5" t="e">
        <f>VLOOKUP($A40,'100_STŘEDNÍ'!$A$7:$L$42,5,FALSE)</f>
        <v>#N/A</v>
      </c>
      <c r="D40" s="4" t="e">
        <f>VLOOKUP($A40,'100_STŘEDNÍ'!$A$7:$L$42,6,FALSE)</f>
        <v>#N/A</v>
      </c>
      <c r="E40" s="4" t="e">
        <f>VLOOKUP($A40,'100_STŘEDNÍ'!$A$7:$L$42,7,FALSE)</f>
        <v>#N/A</v>
      </c>
      <c r="F40" s="3" t="e">
        <f>VLOOKUP($A40,'100_STŘEDNÍ'!$A$7:$L$42,8,FALSE)</f>
        <v>#N/A</v>
      </c>
      <c r="G40" s="2" t="e">
        <f>VLOOKUP($A40,'100_STŘEDNÍ'!$A$7:$L$42,9,FALSE)</f>
        <v>#N/A</v>
      </c>
      <c r="H40" s="2" t="e">
        <f>VLOOKUP($A40,'100_STŘEDNÍ'!$A$7:$L$42,10,FALSE)</f>
        <v>#N/A</v>
      </c>
      <c r="I40" s="2"/>
      <c r="J40" s="1" t="e">
        <f>VLOOKUP($A40,'100_STŘEDNÍ'!$A$7:$L$42,12,FALSE)</f>
        <v>#N/A</v>
      </c>
    </row>
    <row r="41" spans="1:10" x14ac:dyDescent="0.25">
      <c r="A41">
        <v>35</v>
      </c>
      <c r="B41" s="27" t="e">
        <f>VLOOKUP($A41,'100_STŘEDNÍ'!$A$7:$L$42,2,FALSE)</f>
        <v>#N/A</v>
      </c>
      <c r="C41" s="28" t="e">
        <f>VLOOKUP($A41,'100_STŘEDNÍ'!$A$7:$L$42,5,FALSE)</f>
        <v>#N/A</v>
      </c>
      <c r="D41" s="29" t="e">
        <f>VLOOKUP($A41,'100_STŘEDNÍ'!$A$7:$L$42,6,FALSE)</f>
        <v>#N/A</v>
      </c>
      <c r="E41" s="29" t="e">
        <f>VLOOKUP($A41,'100_STŘEDNÍ'!$A$7:$L$42,7,FALSE)</f>
        <v>#N/A</v>
      </c>
      <c r="F41" s="30" t="e">
        <f>VLOOKUP($A41,'100_STŘEDNÍ'!$A$7:$L$42,8,FALSE)</f>
        <v>#N/A</v>
      </c>
      <c r="G41" s="31" t="e">
        <f>VLOOKUP($A41,'100_STŘEDNÍ'!$A$7:$L$42,9,FALSE)</f>
        <v>#N/A</v>
      </c>
      <c r="H41" s="31" t="e">
        <f>VLOOKUP($A41,'100_STŘEDNÍ'!$A$7:$L$42,10,FALSE)</f>
        <v>#N/A</v>
      </c>
      <c r="I41" s="31"/>
      <c r="J41" s="32" t="e">
        <f>VLOOKUP($A41,'100_STŘEDNÍ'!$A$7:$L$42,12,FALSE)</f>
        <v>#N/A</v>
      </c>
    </row>
    <row r="42" spans="1:10" ht="15.75" thickBot="1" x14ac:dyDescent="0.3">
      <c r="A42">
        <v>36</v>
      </c>
      <c r="B42" s="33" t="e">
        <f>VLOOKUP($A42,'100_STŘEDNÍ'!$A$7:$L$42,2,FALSE)</f>
        <v>#N/A</v>
      </c>
      <c r="C42" s="34" t="e">
        <f>VLOOKUP($A42,'100_STŘEDNÍ'!$A$7:$L$42,5,FALSE)</f>
        <v>#N/A</v>
      </c>
      <c r="D42" s="35" t="e">
        <f>VLOOKUP($A42,'100_STŘEDNÍ'!$A$7:$L$42,6,FALSE)</f>
        <v>#N/A</v>
      </c>
      <c r="E42" s="35" t="e">
        <f>VLOOKUP($A42,'100_STŘEDNÍ'!$A$7:$L$42,7,FALSE)</f>
        <v>#N/A</v>
      </c>
      <c r="F42" s="36" t="e">
        <f>VLOOKUP($A42,'100_STŘEDNÍ'!$A$7:$L$42,8,FALSE)</f>
        <v>#N/A</v>
      </c>
      <c r="G42" s="37" t="e">
        <f>VLOOKUP($A42,'100_STŘEDNÍ'!$A$7:$L$42,9,FALSE)</f>
        <v>#N/A</v>
      </c>
      <c r="H42" s="37" t="e">
        <f>VLOOKUP($A42,'100_STŘEDNÍ'!$A$7:$L$42,10,FALSE)</f>
        <v>#N/A</v>
      </c>
      <c r="I42" s="37"/>
      <c r="J42" s="38" t="e">
        <f>VLOOKUP($A42,'100_STŘEDNÍ'!$A$7:$L$42,12,FALSE)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57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8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VLOOKUP($A7,'100_STARŠÍ'!$A$7:$L$42,2,FALSE)</f>
        <v>1</v>
      </c>
      <c r="C7" s="11">
        <f>VLOOKUP($A7,'100_STARŠÍ'!$A$7:$L$42,5,FALSE)</f>
        <v>101</v>
      </c>
      <c r="D7" s="10" t="str">
        <f>VLOOKUP($A7,'100_STARŠÍ'!$A$7:$L$42,6,FALSE)</f>
        <v>Zetek Petr</v>
      </c>
      <c r="E7" s="10" t="str">
        <f>VLOOKUP($A7,'100_STARŠÍ'!$A$7:$L$42,7,FALSE)</f>
        <v>Czech "B"</v>
      </c>
      <c r="F7" s="9">
        <f>VLOOKUP($A7,'100_STARŠÍ'!$A$7:$L$42,8,FALSE)</f>
        <v>2000</v>
      </c>
      <c r="G7" s="8">
        <f>VLOOKUP($A7,'100_STARŠÍ'!$A$7:$L$42,9,FALSE)</f>
        <v>17.149999999999999</v>
      </c>
      <c r="H7" s="8">
        <f>VLOOKUP($A7,'100_STARŠÍ'!$A$7:$L$42,10,FALSE)</f>
        <v>16.690000000000001</v>
      </c>
      <c r="I7" s="8"/>
      <c r="J7" s="7">
        <f>VLOOKUP($A7,'100_STARŠÍ'!$A$7:$L$42,12,FALSE)</f>
        <v>16.690000000000001</v>
      </c>
    </row>
    <row r="8" spans="1:10" x14ac:dyDescent="0.25">
      <c r="A8">
        <v>2</v>
      </c>
      <c r="B8" s="6">
        <f>VLOOKUP($A8,'100_STARŠÍ'!$A$7:$L$42,2,FALSE)</f>
        <v>2</v>
      </c>
      <c r="C8" s="5">
        <f>VLOOKUP($A8,'100_STARŠÍ'!$A$7:$L$42,5,FALSE)</f>
        <v>111</v>
      </c>
      <c r="D8" s="4" t="str">
        <f>VLOOKUP($A8,'100_STARŠÍ'!$A$7:$L$42,6,FALSE)</f>
        <v>Kasal Prokop</v>
      </c>
      <c r="E8" s="4" t="str">
        <f>VLOOKUP($A8,'100_STARŠÍ'!$A$7:$L$42,7,FALSE)</f>
        <v>Dobrá</v>
      </c>
      <c r="F8" s="3">
        <f>VLOOKUP($A8,'100_STARŠÍ'!$A$7:$L$42,8,FALSE)</f>
        <v>2001</v>
      </c>
      <c r="G8" s="2">
        <f>VLOOKUP($A8,'100_STARŠÍ'!$A$7:$L$42,9,FALSE)</f>
        <v>16.78</v>
      </c>
      <c r="H8" s="2" t="str">
        <f>VLOOKUP($A8,'100_STARŠÍ'!$A$7:$L$42,10,FALSE)</f>
        <v>NP</v>
      </c>
      <c r="I8" s="2"/>
      <c r="J8" s="1">
        <f>VLOOKUP($A8,'100_STARŠÍ'!$A$7:$L$42,12,FALSE)</f>
        <v>16.78</v>
      </c>
    </row>
    <row r="9" spans="1:10" x14ac:dyDescent="0.25">
      <c r="A9">
        <v>3</v>
      </c>
      <c r="B9" s="6">
        <f>VLOOKUP($A9,'100_STARŠÍ'!$A$7:$L$42,2,FALSE)</f>
        <v>3</v>
      </c>
      <c r="C9" s="5">
        <f>VLOOKUP($A9,'100_STARŠÍ'!$A$7:$L$42,5,FALSE)</f>
        <v>94</v>
      </c>
      <c r="D9" s="4" t="str">
        <f>VLOOKUP($A9,'100_STARŠÍ'!$A$7:$L$42,6,FALSE)</f>
        <v>Linhart Patrik</v>
      </c>
      <c r="E9" s="4" t="str">
        <f>VLOOKUP($A9,'100_STARŠÍ'!$A$7:$L$42,7,FALSE)</f>
        <v>Czech "B"</v>
      </c>
      <c r="F9" s="3">
        <f>VLOOKUP($A9,'100_STARŠÍ'!$A$7:$L$42,8,FALSE)</f>
        <v>2000</v>
      </c>
      <c r="G9" s="2">
        <f>VLOOKUP($A9,'100_STARŠÍ'!$A$7:$L$42,9,FALSE)</f>
        <v>17.04</v>
      </c>
      <c r="H9" s="2" t="str">
        <f>VLOOKUP($A9,'100_STARŠÍ'!$A$7:$L$42,10,FALSE)</f>
        <v>NP</v>
      </c>
      <c r="I9" s="2"/>
      <c r="J9" s="1">
        <f>VLOOKUP($A9,'100_STARŠÍ'!$A$7:$L$42,12,FALSE)</f>
        <v>17.04</v>
      </c>
    </row>
    <row r="10" spans="1:10" x14ac:dyDescent="0.25">
      <c r="A10">
        <v>4</v>
      </c>
      <c r="B10" s="6">
        <f>VLOOKUP($A10,'100_STARŠÍ'!$A$7:$L$42,2,FALSE)</f>
        <v>4</v>
      </c>
      <c r="C10" s="5">
        <f>VLOOKUP($A10,'100_STARŠÍ'!$A$7:$L$42,5,FALSE)</f>
        <v>108</v>
      </c>
      <c r="D10" s="4" t="str">
        <f>VLOOKUP($A10,'100_STARŠÍ'!$A$7:$L$42,6,FALSE)</f>
        <v>Ševčík Dominik</v>
      </c>
      <c r="E10" s="4" t="str">
        <f>VLOOKUP($A10,'100_STARŠÍ'!$A$7:$L$42,7,FALSE)</f>
        <v>Czech "B"</v>
      </c>
      <c r="F10" s="3">
        <f>VLOOKUP($A10,'100_STARŠÍ'!$A$7:$L$42,8,FALSE)</f>
        <v>2001</v>
      </c>
      <c r="G10" s="2">
        <f>VLOOKUP($A10,'100_STARŠÍ'!$A$7:$L$42,9,FALSE)</f>
        <v>17.329999999999998</v>
      </c>
      <c r="H10" s="2">
        <f>VLOOKUP($A10,'100_STARŠÍ'!$A$7:$L$42,10,FALSE)</f>
        <v>17.170000000000002</v>
      </c>
      <c r="I10" s="2"/>
      <c r="J10" s="1">
        <f>VLOOKUP($A10,'100_STARŠÍ'!$A$7:$L$42,12,FALSE)</f>
        <v>17.170000000000002</v>
      </c>
    </row>
    <row r="11" spans="1:10" x14ac:dyDescent="0.25">
      <c r="A11">
        <v>5</v>
      </c>
      <c r="B11" s="6">
        <f>VLOOKUP($A11,'100_STARŠÍ'!$A$7:$L$42,2,FALSE)</f>
        <v>5</v>
      </c>
      <c r="C11" s="5">
        <f>VLOOKUP($A11,'100_STARŠÍ'!$A$7:$L$42,5,FALSE)</f>
        <v>103</v>
      </c>
      <c r="D11" s="4" t="str">
        <f>VLOOKUP($A11,'100_STARŠÍ'!$A$7:$L$42,6,FALSE)</f>
        <v>Lesák Lukáš</v>
      </c>
      <c r="E11" s="4" t="str">
        <f>VLOOKUP($A11,'100_STARŠÍ'!$A$7:$L$42,7,FALSE)</f>
        <v>Býškovice</v>
      </c>
      <c r="F11" s="3">
        <f>VLOOKUP($A11,'100_STARŠÍ'!$A$7:$L$42,8,FALSE)</f>
        <v>2001</v>
      </c>
      <c r="G11" s="2">
        <f>VLOOKUP($A11,'100_STARŠÍ'!$A$7:$L$42,9,FALSE)</f>
        <v>18.8</v>
      </c>
      <c r="H11" s="2">
        <f>VLOOKUP($A11,'100_STARŠÍ'!$A$7:$L$42,10,FALSE)</f>
        <v>19.62</v>
      </c>
      <c r="I11" s="2"/>
      <c r="J11" s="1">
        <f>VLOOKUP($A11,'100_STARŠÍ'!$A$7:$L$42,12,FALSE)</f>
        <v>18.8</v>
      </c>
    </row>
    <row r="12" spans="1:10" x14ac:dyDescent="0.25">
      <c r="A12">
        <v>6</v>
      </c>
      <c r="B12" s="6">
        <f>VLOOKUP($A12,'100_STARŠÍ'!$A$7:$L$42,2,FALSE)</f>
        <v>6</v>
      </c>
      <c r="C12" s="5">
        <f>VLOOKUP($A12,'100_STARŠÍ'!$A$7:$L$42,5,FALSE)</f>
        <v>112</v>
      </c>
      <c r="D12" s="4" t="str">
        <f>VLOOKUP($A12,'100_STARŠÍ'!$A$7:$L$42,6,FALSE)</f>
        <v>Stenchlý Pavel</v>
      </c>
      <c r="E12" s="4" t="str">
        <f>VLOOKUP($A12,'100_STARŠÍ'!$A$7:$L$42,7,FALSE)</f>
        <v>Český Těšín-Mosty</v>
      </c>
      <c r="F12" s="3">
        <f>VLOOKUP($A12,'100_STARŠÍ'!$A$7:$L$42,8,FALSE)</f>
        <v>2001</v>
      </c>
      <c r="G12" s="2">
        <f>VLOOKUP($A12,'100_STARŠÍ'!$A$7:$L$42,9,FALSE)</f>
        <v>19.28</v>
      </c>
      <c r="H12" s="2">
        <f>VLOOKUP($A12,'100_STARŠÍ'!$A$7:$L$42,10,FALSE)</f>
        <v>28.39</v>
      </c>
      <c r="I12" s="2"/>
      <c r="J12" s="1">
        <f>VLOOKUP($A12,'100_STARŠÍ'!$A$7:$L$42,12,FALSE)</f>
        <v>19.28</v>
      </c>
    </row>
    <row r="13" spans="1:10" x14ac:dyDescent="0.25">
      <c r="A13">
        <v>7</v>
      </c>
      <c r="B13" s="6">
        <f>VLOOKUP($A13,'100_STARŠÍ'!$A$7:$L$42,2,FALSE)</f>
        <v>7</v>
      </c>
      <c r="C13" s="5">
        <f>VLOOKUP($A13,'100_STARŠÍ'!$A$7:$L$42,5,FALSE)</f>
        <v>98</v>
      </c>
      <c r="D13" s="4" t="str">
        <f>VLOOKUP($A13,'100_STARŠÍ'!$A$7:$L$42,6,FALSE)</f>
        <v>Knotek Radim</v>
      </c>
      <c r="E13" s="4" t="str">
        <f>VLOOKUP($A13,'100_STARŠÍ'!$A$7:$L$42,7,FALSE)</f>
        <v>Czech "A"</v>
      </c>
      <c r="F13" s="3">
        <f>VLOOKUP($A13,'100_STARŠÍ'!$A$7:$L$42,8,FALSE)</f>
        <v>2001</v>
      </c>
      <c r="G13" s="2">
        <f>VLOOKUP($A13,'100_STARŠÍ'!$A$7:$L$42,9,FALSE)</f>
        <v>30.16</v>
      </c>
      <c r="H13" s="2">
        <f>VLOOKUP($A13,'100_STARŠÍ'!$A$7:$L$42,10,FALSE)</f>
        <v>20.07</v>
      </c>
      <c r="I13" s="2"/>
      <c r="J13" s="1">
        <f>VLOOKUP($A13,'100_STARŠÍ'!$A$7:$L$42,12,FALSE)</f>
        <v>20.07</v>
      </c>
    </row>
    <row r="14" spans="1:10" x14ac:dyDescent="0.25">
      <c r="A14">
        <v>8</v>
      </c>
      <c r="B14" s="6">
        <f>VLOOKUP($A14,'100_STARŠÍ'!$A$7:$L$42,2,FALSE)</f>
        <v>8</v>
      </c>
      <c r="C14" s="5">
        <f>VLOOKUP($A14,'100_STARŠÍ'!$A$7:$L$42,5,FALSE)</f>
        <v>105</v>
      </c>
      <c r="D14" s="4" t="str">
        <f>VLOOKUP($A14,'100_STARŠÍ'!$A$7:$L$42,6,FALSE)</f>
        <v>Volejník Jiří</v>
      </c>
      <c r="E14" s="4" t="str">
        <f>VLOOKUP($A14,'100_STARŠÍ'!$A$7:$L$42,7,FALSE)</f>
        <v>Czech "A"</v>
      </c>
      <c r="F14" s="3">
        <f>VLOOKUP($A14,'100_STARŠÍ'!$A$7:$L$42,8,FALSE)</f>
        <v>2000</v>
      </c>
      <c r="G14" s="2">
        <f>VLOOKUP($A14,'100_STARŠÍ'!$A$7:$L$42,9,FALSE)</f>
        <v>26</v>
      </c>
      <c r="H14" s="2" t="str">
        <f>VLOOKUP($A14,'100_STARŠÍ'!$A$7:$L$42,10,FALSE)</f>
        <v>DNS</v>
      </c>
      <c r="I14" s="2"/>
      <c r="J14" s="1">
        <f>VLOOKUP($A14,'100_STARŠÍ'!$A$7:$L$42,12,FALSE)</f>
        <v>26</v>
      </c>
    </row>
    <row r="15" spans="1:10" x14ac:dyDescent="0.25">
      <c r="A15">
        <v>9</v>
      </c>
      <c r="B15" s="6" t="e">
        <f>VLOOKUP($A15,'100_STARŠÍ'!$A$7:$L$42,2,FALSE)</f>
        <v>#N/A</v>
      </c>
      <c r="C15" s="5" t="e">
        <f>VLOOKUP($A15,'100_STARŠÍ'!$A$7:$L$42,5,FALSE)</f>
        <v>#N/A</v>
      </c>
      <c r="D15" s="4" t="e">
        <f>VLOOKUP($A15,'100_STARŠÍ'!$A$7:$L$42,6,FALSE)</f>
        <v>#N/A</v>
      </c>
      <c r="E15" s="4" t="e">
        <f>VLOOKUP($A15,'100_STARŠÍ'!$A$7:$L$42,7,FALSE)</f>
        <v>#N/A</v>
      </c>
      <c r="F15" s="3" t="e">
        <f>VLOOKUP($A15,'100_STARŠÍ'!$A$7:$L$42,8,FALSE)</f>
        <v>#N/A</v>
      </c>
      <c r="G15" s="2" t="e">
        <f>VLOOKUP($A15,'100_STARŠÍ'!$A$7:$L$42,9,FALSE)</f>
        <v>#N/A</v>
      </c>
      <c r="H15" s="2" t="e">
        <f>VLOOKUP($A15,'100_STARŠÍ'!$A$7:$L$42,10,FALSE)</f>
        <v>#N/A</v>
      </c>
      <c r="I15" s="2"/>
      <c r="J15" s="1" t="e">
        <f>VLOOKUP($A15,'100_STARŠÍ'!$A$7:$L$42,12,FALSE)</f>
        <v>#N/A</v>
      </c>
    </row>
    <row r="16" spans="1:10" x14ac:dyDescent="0.25">
      <c r="A16">
        <v>10</v>
      </c>
      <c r="B16" s="6" t="e">
        <f>VLOOKUP($A16,'100_STARŠÍ'!$A$7:$L$42,2,FALSE)</f>
        <v>#N/A</v>
      </c>
      <c r="C16" s="5" t="e">
        <f>VLOOKUP($A16,'100_STARŠÍ'!$A$7:$L$42,5,FALSE)</f>
        <v>#N/A</v>
      </c>
      <c r="D16" s="4" t="e">
        <f>VLOOKUP($A16,'100_STARŠÍ'!$A$7:$L$42,6,FALSE)</f>
        <v>#N/A</v>
      </c>
      <c r="E16" s="4" t="e">
        <f>VLOOKUP($A16,'100_STARŠÍ'!$A$7:$L$42,7,FALSE)</f>
        <v>#N/A</v>
      </c>
      <c r="F16" s="3" t="e">
        <f>VLOOKUP($A16,'100_STARŠÍ'!$A$7:$L$42,8,FALSE)</f>
        <v>#N/A</v>
      </c>
      <c r="G16" s="2" t="e">
        <f>VLOOKUP($A16,'100_STARŠÍ'!$A$7:$L$42,9,FALSE)</f>
        <v>#N/A</v>
      </c>
      <c r="H16" s="2" t="e">
        <f>VLOOKUP($A16,'100_STARŠÍ'!$A$7:$L$42,10,FALSE)</f>
        <v>#N/A</v>
      </c>
      <c r="I16" s="2"/>
      <c r="J16" s="1" t="e">
        <f>VLOOKUP($A16,'100_STARŠÍ'!$A$7:$L$42,12,FALSE)</f>
        <v>#N/A</v>
      </c>
    </row>
    <row r="17" spans="1:10" x14ac:dyDescent="0.25">
      <c r="A17">
        <v>11</v>
      </c>
      <c r="B17" s="6" t="e">
        <f>VLOOKUP($A17,'100_STARŠÍ'!$A$7:$L$42,2,FALSE)</f>
        <v>#N/A</v>
      </c>
      <c r="C17" s="5" t="e">
        <f>VLOOKUP($A17,'100_STARŠÍ'!$A$7:$L$42,5,FALSE)</f>
        <v>#N/A</v>
      </c>
      <c r="D17" s="4" t="e">
        <f>VLOOKUP($A17,'100_STARŠÍ'!$A$7:$L$42,6,FALSE)</f>
        <v>#N/A</v>
      </c>
      <c r="E17" s="4" t="e">
        <f>VLOOKUP($A17,'100_STARŠÍ'!$A$7:$L$42,7,FALSE)</f>
        <v>#N/A</v>
      </c>
      <c r="F17" s="3" t="e">
        <f>VLOOKUP($A17,'100_STARŠÍ'!$A$7:$L$42,8,FALSE)</f>
        <v>#N/A</v>
      </c>
      <c r="G17" s="2" t="e">
        <f>VLOOKUP($A17,'100_STARŠÍ'!$A$7:$L$42,9,FALSE)</f>
        <v>#N/A</v>
      </c>
      <c r="H17" s="2" t="e">
        <f>VLOOKUP($A17,'100_STARŠÍ'!$A$7:$L$42,10,FALSE)</f>
        <v>#N/A</v>
      </c>
      <c r="I17" s="2"/>
      <c r="J17" s="1" t="e">
        <f>VLOOKUP($A17,'100_STARŠÍ'!$A$7:$L$42,12,FALSE)</f>
        <v>#N/A</v>
      </c>
    </row>
    <row r="18" spans="1:10" x14ac:dyDescent="0.25">
      <c r="A18">
        <v>12</v>
      </c>
      <c r="B18" s="6" t="e">
        <f>VLOOKUP($A18,'100_STARŠÍ'!$A$7:$L$42,2,FALSE)</f>
        <v>#N/A</v>
      </c>
      <c r="C18" s="5" t="e">
        <f>VLOOKUP($A18,'100_STARŠÍ'!$A$7:$L$42,5,FALSE)</f>
        <v>#N/A</v>
      </c>
      <c r="D18" s="4" t="e">
        <f>VLOOKUP($A18,'100_STARŠÍ'!$A$7:$L$42,6,FALSE)</f>
        <v>#N/A</v>
      </c>
      <c r="E18" s="4" t="e">
        <f>VLOOKUP($A18,'100_STARŠÍ'!$A$7:$L$42,7,FALSE)</f>
        <v>#N/A</v>
      </c>
      <c r="F18" s="3" t="e">
        <f>VLOOKUP($A18,'100_STARŠÍ'!$A$7:$L$42,8,FALSE)</f>
        <v>#N/A</v>
      </c>
      <c r="G18" s="2" t="e">
        <f>VLOOKUP($A18,'100_STARŠÍ'!$A$7:$L$42,9,FALSE)</f>
        <v>#N/A</v>
      </c>
      <c r="H18" s="2" t="e">
        <f>VLOOKUP($A18,'100_STARŠÍ'!$A$7:$L$42,10,FALSE)</f>
        <v>#N/A</v>
      </c>
      <c r="I18" s="2"/>
      <c r="J18" s="1" t="e">
        <f>VLOOKUP($A18,'100_STARŠÍ'!$A$7:$L$42,12,FALSE)</f>
        <v>#N/A</v>
      </c>
    </row>
    <row r="19" spans="1:10" x14ac:dyDescent="0.25">
      <c r="A19">
        <v>13</v>
      </c>
      <c r="B19" s="6" t="e">
        <f>VLOOKUP($A19,'100_STARŠÍ'!$A$7:$L$42,2,FALSE)</f>
        <v>#N/A</v>
      </c>
      <c r="C19" s="5" t="e">
        <f>VLOOKUP($A19,'100_STARŠÍ'!$A$7:$L$42,5,FALSE)</f>
        <v>#N/A</v>
      </c>
      <c r="D19" s="4" t="e">
        <f>VLOOKUP($A19,'100_STARŠÍ'!$A$7:$L$42,6,FALSE)</f>
        <v>#N/A</v>
      </c>
      <c r="E19" s="4" t="e">
        <f>VLOOKUP($A19,'100_STARŠÍ'!$A$7:$L$42,7,FALSE)</f>
        <v>#N/A</v>
      </c>
      <c r="F19" s="3" t="e">
        <f>VLOOKUP($A19,'100_STARŠÍ'!$A$7:$L$42,8,FALSE)</f>
        <v>#N/A</v>
      </c>
      <c r="G19" s="2" t="e">
        <f>VLOOKUP($A19,'100_STARŠÍ'!$A$7:$L$42,9,FALSE)</f>
        <v>#N/A</v>
      </c>
      <c r="H19" s="2" t="e">
        <f>VLOOKUP($A19,'100_STARŠÍ'!$A$7:$L$42,10,FALSE)</f>
        <v>#N/A</v>
      </c>
      <c r="I19" s="2"/>
      <c r="J19" s="1" t="e">
        <f>VLOOKUP($A19,'100_STARŠÍ'!$A$7:$L$42,12,FALSE)</f>
        <v>#N/A</v>
      </c>
    </row>
    <row r="20" spans="1:10" x14ac:dyDescent="0.25">
      <c r="A20">
        <v>14</v>
      </c>
      <c r="B20" s="6" t="e">
        <f>VLOOKUP($A20,'100_STARŠÍ'!$A$7:$L$42,2,FALSE)</f>
        <v>#N/A</v>
      </c>
      <c r="C20" s="5" t="e">
        <f>VLOOKUP($A20,'100_STARŠÍ'!$A$7:$L$42,5,FALSE)</f>
        <v>#N/A</v>
      </c>
      <c r="D20" s="4" t="e">
        <f>VLOOKUP($A20,'100_STARŠÍ'!$A$7:$L$42,6,FALSE)</f>
        <v>#N/A</v>
      </c>
      <c r="E20" s="4" t="e">
        <f>VLOOKUP($A20,'100_STARŠÍ'!$A$7:$L$42,7,FALSE)</f>
        <v>#N/A</v>
      </c>
      <c r="F20" s="3" t="e">
        <f>VLOOKUP($A20,'100_STARŠÍ'!$A$7:$L$42,8,FALSE)</f>
        <v>#N/A</v>
      </c>
      <c r="G20" s="2" t="e">
        <f>VLOOKUP($A20,'100_STARŠÍ'!$A$7:$L$42,9,FALSE)</f>
        <v>#N/A</v>
      </c>
      <c r="H20" s="2" t="e">
        <f>VLOOKUP($A20,'100_STARŠÍ'!$A$7:$L$42,10,FALSE)</f>
        <v>#N/A</v>
      </c>
      <c r="I20" s="2"/>
      <c r="J20" s="1" t="e">
        <f>VLOOKUP($A20,'100_STARŠÍ'!$A$7:$L$42,12,FALSE)</f>
        <v>#N/A</v>
      </c>
    </row>
    <row r="21" spans="1:10" x14ac:dyDescent="0.25">
      <c r="A21">
        <v>15</v>
      </c>
      <c r="B21" s="6" t="e">
        <f>VLOOKUP($A21,'100_STARŠÍ'!$A$7:$L$42,2,FALSE)</f>
        <v>#N/A</v>
      </c>
      <c r="C21" s="5" t="e">
        <f>VLOOKUP($A21,'100_STARŠÍ'!$A$7:$L$42,5,FALSE)</f>
        <v>#N/A</v>
      </c>
      <c r="D21" s="4" t="e">
        <f>VLOOKUP($A21,'100_STARŠÍ'!$A$7:$L$42,6,FALSE)</f>
        <v>#N/A</v>
      </c>
      <c r="E21" s="4" t="e">
        <f>VLOOKUP($A21,'100_STARŠÍ'!$A$7:$L$42,7,FALSE)</f>
        <v>#N/A</v>
      </c>
      <c r="F21" s="3" t="e">
        <f>VLOOKUP($A21,'100_STARŠÍ'!$A$7:$L$42,8,FALSE)</f>
        <v>#N/A</v>
      </c>
      <c r="G21" s="2" t="e">
        <f>VLOOKUP($A21,'100_STARŠÍ'!$A$7:$L$42,9,FALSE)</f>
        <v>#N/A</v>
      </c>
      <c r="H21" s="2" t="e">
        <f>VLOOKUP($A21,'100_STARŠÍ'!$A$7:$L$42,10,FALSE)</f>
        <v>#N/A</v>
      </c>
      <c r="I21" s="2"/>
      <c r="J21" s="1" t="e">
        <f>VLOOKUP($A21,'100_STARŠÍ'!$A$7:$L$42,12,FALSE)</f>
        <v>#N/A</v>
      </c>
    </row>
    <row r="22" spans="1:10" x14ac:dyDescent="0.25">
      <c r="A22">
        <v>16</v>
      </c>
      <c r="B22" s="6" t="e">
        <f>VLOOKUP($A22,'100_STARŠÍ'!$A$7:$L$42,2,FALSE)</f>
        <v>#N/A</v>
      </c>
      <c r="C22" s="5" t="e">
        <f>VLOOKUP($A22,'100_STARŠÍ'!$A$7:$L$42,5,FALSE)</f>
        <v>#N/A</v>
      </c>
      <c r="D22" s="4" t="e">
        <f>VLOOKUP($A22,'100_STARŠÍ'!$A$7:$L$42,6,FALSE)</f>
        <v>#N/A</v>
      </c>
      <c r="E22" s="4" t="e">
        <f>VLOOKUP($A22,'100_STARŠÍ'!$A$7:$L$42,7,FALSE)</f>
        <v>#N/A</v>
      </c>
      <c r="F22" s="3" t="e">
        <f>VLOOKUP($A22,'100_STARŠÍ'!$A$7:$L$42,8,FALSE)</f>
        <v>#N/A</v>
      </c>
      <c r="G22" s="2" t="e">
        <f>VLOOKUP($A22,'100_STARŠÍ'!$A$7:$L$42,9,FALSE)</f>
        <v>#N/A</v>
      </c>
      <c r="H22" s="2" t="e">
        <f>VLOOKUP($A22,'100_STARŠÍ'!$A$7:$L$42,10,FALSE)</f>
        <v>#N/A</v>
      </c>
      <c r="I22" s="2"/>
      <c r="J22" s="1" t="e">
        <f>VLOOKUP($A22,'100_STARŠÍ'!$A$7:$L$42,12,FALSE)</f>
        <v>#N/A</v>
      </c>
    </row>
    <row r="23" spans="1:10" x14ac:dyDescent="0.25">
      <c r="A23">
        <v>17</v>
      </c>
      <c r="B23" s="6" t="e">
        <f>VLOOKUP($A23,'100_STARŠÍ'!$A$7:$L$42,2,FALSE)</f>
        <v>#N/A</v>
      </c>
      <c r="C23" s="5" t="e">
        <f>VLOOKUP($A23,'100_STARŠÍ'!$A$7:$L$42,5,FALSE)</f>
        <v>#N/A</v>
      </c>
      <c r="D23" s="4" t="e">
        <f>VLOOKUP($A23,'100_STARŠÍ'!$A$7:$L$42,6,FALSE)</f>
        <v>#N/A</v>
      </c>
      <c r="E23" s="4" t="e">
        <f>VLOOKUP($A23,'100_STARŠÍ'!$A$7:$L$42,7,FALSE)</f>
        <v>#N/A</v>
      </c>
      <c r="F23" s="3" t="e">
        <f>VLOOKUP($A23,'100_STARŠÍ'!$A$7:$L$42,8,FALSE)</f>
        <v>#N/A</v>
      </c>
      <c r="G23" s="2" t="e">
        <f>VLOOKUP($A23,'100_STARŠÍ'!$A$7:$L$42,9,FALSE)</f>
        <v>#N/A</v>
      </c>
      <c r="H23" s="2" t="e">
        <f>VLOOKUP($A23,'100_STARŠÍ'!$A$7:$L$42,10,FALSE)</f>
        <v>#N/A</v>
      </c>
      <c r="I23" s="2"/>
      <c r="J23" s="1" t="e">
        <f>VLOOKUP($A23,'100_STARŠÍ'!$A$7:$L$42,12,FALSE)</f>
        <v>#N/A</v>
      </c>
    </row>
    <row r="24" spans="1:10" x14ac:dyDescent="0.25">
      <c r="A24">
        <v>18</v>
      </c>
      <c r="B24" s="6" t="e">
        <f>VLOOKUP($A24,'100_STARŠÍ'!$A$7:$L$42,2,FALSE)</f>
        <v>#N/A</v>
      </c>
      <c r="C24" s="5" t="e">
        <f>VLOOKUP($A24,'100_STARŠÍ'!$A$7:$L$42,5,FALSE)</f>
        <v>#N/A</v>
      </c>
      <c r="D24" s="4" t="e">
        <f>VLOOKUP($A24,'100_STARŠÍ'!$A$7:$L$42,6,FALSE)</f>
        <v>#N/A</v>
      </c>
      <c r="E24" s="4" t="e">
        <f>VLOOKUP($A24,'100_STARŠÍ'!$A$7:$L$42,7,FALSE)</f>
        <v>#N/A</v>
      </c>
      <c r="F24" s="3" t="e">
        <f>VLOOKUP($A24,'100_STARŠÍ'!$A$7:$L$42,8,FALSE)</f>
        <v>#N/A</v>
      </c>
      <c r="G24" s="2" t="e">
        <f>VLOOKUP($A24,'100_STARŠÍ'!$A$7:$L$42,9,FALSE)</f>
        <v>#N/A</v>
      </c>
      <c r="H24" s="2" t="e">
        <f>VLOOKUP($A24,'100_STARŠÍ'!$A$7:$L$42,10,FALSE)</f>
        <v>#N/A</v>
      </c>
      <c r="I24" s="2"/>
      <c r="J24" s="1" t="e">
        <f>VLOOKUP($A24,'100_STARŠÍ'!$A$7:$L$42,12,FALSE)</f>
        <v>#N/A</v>
      </c>
    </row>
    <row r="25" spans="1:10" x14ac:dyDescent="0.25">
      <c r="A25">
        <v>19</v>
      </c>
      <c r="B25" s="6" t="e">
        <f>VLOOKUP($A25,'100_STARŠÍ'!$A$7:$L$42,2,FALSE)</f>
        <v>#N/A</v>
      </c>
      <c r="C25" s="5" t="e">
        <f>VLOOKUP($A25,'100_STARŠÍ'!$A$7:$L$42,5,FALSE)</f>
        <v>#N/A</v>
      </c>
      <c r="D25" s="4" t="e">
        <f>VLOOKUP($A25,'100_STARŠÍ'!$A$7:$L$42,6,FALSE)</f>
        <v>#N/A</v>
      </c>
      <c r="E25" s="4" t="e">
        <f>VLOOKUP($A25,'100_STARŠÍ'!$A$7:$L$42,7,FALSE)</f>
        <v>#N/A</v>
      </c>
      <c r="F25" s="3" t="e">
        <f>VLOOKUP($A25,'100_STARŠÍ'!$A$7:$L$42,8,FALSE)</f>
        <v>#N/A</v>
      </c>
      <c r="G25" s="2" t="e">
        <f>VLOOKUP($A25,'100_STARŠÍ'!$A$7:$L$42,9,FALSE)</f>
        <v>#N/A</v>
      </c>
      <c r="H25" s="2" t="e">
        <f>VLOOKUP($A25,'100_STARŠÍ'!$A$7:$L$42,10,FALSE)</f>
        <v>#N/A</v>
      </c>
      <c r="I25" s="2"/>
      <c r="J25" s="1" t="e">
        <f>VLOOKUP($A25,'100_STARŠÍ'!$A$7:$L$42,12,FALSE)</f>
        <v>#N/A</v>
      </c>
    </row>
    <row r="26" spans="1:10" x14ac:dyDescent="0.25">
      <c r="A26">
        <v>20</v>
      </c>
      <c r="B26" s="6" t="e">
        <f>VLOOKUP($A26,'100_STARŠÍ'!$A$7:$L$42,2,FALSE)</f>
        <v>#N/A</v>
      </c>
      <c r="C26" s="5" t="e">
        <f>VLOOKUP($A26,'100_STARŠÍ'!$A$7:$L$42,5,FALSE)</f>
        <v>#N/A</v>
      </c>
      <c r="D26" s="4" t="e">
        <f>VLOOKUP($A26,'100_STARŠÍ'!$A$7:$L$42,6,FALSE)</f>
        <v>#N/A</v>
      </c>
      <c r="E26" s="4" t="e">
        <f>VLOOKUP($A26,'100_STARŠÍ'!$A$7:$L$42,7,FALSE)</f>
        <v>#N/A</v>
      </c>
      <c r="F26" s="3" t="e">
        <f>VLOOKUP($A26,'100_STARŠÍ'!$A$7:$L$42,8,FALSE)</f>
        <v>#N/A</v>
      </c>
      <c r="G26" s="2" t="e">
        <f>VLOOKUP($A26,'100_STARŠÍ'!$A$7:$L$42,9,FALSE)</f>
        <v>#N/A</v>
      </c>
      <c r="H26" s="2" t="e">
        <f>VLOOKUP($A26,'100_STARŠÍ'!$A$7:$L$42,10,FALSE)</f>
        <v>#N/A</v>
      </c>
      <c r="I26" s="2"/>
      <c r="J26" s="1" t="e">
        <f>VLOOKUP($A26,'100_STARŠÍ'!$A$7:$L$42,12,FALSE)</f>
        <v>#N/A</v>
      </c>
    </row>
    <row r="27" spans="1:10" x14ac:dyDescent="0.25">
      <c r="A27">
        <v>21</v>
      </c>
      <c r="B27" s="6" t="e">
        <f>VLOOKUP($A27,'100_STARŠÍ'!$A$7:$L$42,2,FALSE)</f>
        <v>#N/A</v>
      </c>
      <c r="C27" s="5" t="e">
        <f>VLOOKUP($A27,'100_STARŠÍ'!$A$7:$L$42,5,FALSE)</f>
        <v>#N/A</v>
      </c>
      <c r="D27" s="4" t="e">
        <f>VLOOKUP($A27,'100_STARŠÍ'!$A$7:$L$42,6,FALSE)</f>
        <v>#N/A</v>
      </c>
      <c r="E27" s="4" t="e">
        <f>VLOOKUP($A27,'100_STARŠÍ'!$A$7:$L$42,7,FALSE)</f>
        <v>#N/A</v>
      </c>
      <c r="F27" s="3" t="e">
        <f>VLOOKUP($A27,'100_STARŠÍ'!$A$7:$L$42,8,FALSE)</f>
        <v>#N/A</v>
      </c>
      <c r="G27" s="2" t="e">
        <f>VLOOKUP($A27,'100_STARŠÍ'!$A$7:$L$42,9,FALSE)</f>
        <v>#N/A</v>
      </c>
      <c r="H27" s="2" t="e">
        <f>VLOOKUP($A27,'100_STARŠÍ'!$A$7:$L$42,10,FALSE)</f>
        <v>#N/A</v>
      </c>
      <c r="I27" s="2"/>
      <c r="J27" s="1" t="e">
        <f>VLOOKUP($A27,'100_STARŠÍ'!$A$7:$L$42,12,FALSE)</f>
        <v>#N/A</v>
      </c>
    </row>
    <row r="28" spans="1:10" x14ac:dyDescent="0.25">
      <c r="A28">
        <v>22</v>
      </c>
      <c r="B28" s="6" t="e">
        <f>VLOOKUP($A28,'100_STARŠÍ'!$A$7:$L$42,2,FALSE)</f>
        <v>#N/A</v>
      </c>
      <c r="C28" s="5" t="e">
        <f>VLOOKUP($A28,'100_STARŠÍ'!$A$7:$L$42,5,FALSE)</f>
        <v>#N/A</v>
      </c>
      <c r="D28" s="4" t="e">
        <f>VLOOKUP($A28,'100_STARŠÍ'!$A$7:$L$42,6,FALSE)</f>
        <v>#N/A</v>
      </c>
      <c r="E28" s="4" t="e">
        <f>VLOOKUP($A28,'100_STARŠÍ'!$A$7:$L$42,7,FALSE)</f>
        <v>#N/A</v>
      </c>
      <c r="F28" s="3" t="e">
        <f>VLOOKUP($A28,'100_STARŠÍ'!$A$7:$L$42,8,FALSE)</f>
        <v>#N/A</v>
      </c>
      <c r="G28" s="2" t="e">
        <f>VLOOKUP($A28,'100_STARŠÍ'!$A$7:$L$42,9,FALSE)</f>
        <v>#N/A</v>
      </c>
      <c r="H28" s="2" t="e">
        <f>VLOOKUP($A28,'100_STARŠÍ'!$A$7:$L$42,10,FALSE)</f>
        <v>#N/A</v>
      </c>
      <c r="I28" s="2"/>
      <c r="J28" s="1" t="e">
        <f>VLOOKUP($A28,'100_STARŠÍ'!$A$7:$L$42,12,FALSE)</f>
        <v>#N/A</v>
      </c>
    </row>
    <row r="29" spans="1:10" x14ac:dyDescent="0.25">
      <c r="A29">
        <v>23</v>
      </c>
      <c r="B29" s="6" t="e">
        <f>VLOOKUP($A29,'100_STARŠÍ'!$A$7:$L$42,2,FALSE)</f>
        <v>#N/A</v>
      </c>
      <c r="C29" s="5" t="e">
        <f>VLOOKUP($A29,'100_STARŠÍ'!$A$7:$L$42,5,FALSE)</f>
        <v>#N/A</v>
      </c>
      <c r="D29" s="4" t="e">
        <f>VLOOKUP($A29,'100_STARŠÍ'!$A$7:$L$42,6,FALSE)</f>
        <v>#N/A</v>
      </c>
      <c r="E29" s="4" t="e">
        <f>VLOOKUP($A29,'100_STARŠÍ'!$A$7:$L$42,7,FALSE)</f>
        <v>#N/A</v>
      </c>
      <c r="F29" s="3" t="e">
        <f>VLOOKUP($A29,'100_STARŠÍ'!$A$7:$L$42,8,FALSE)</f>
        <v>#N/A</v>
      </c>
      <c r="G29" s="2" t="e">
        <f>VLOOKUP($A29,'100_STARŠÍ'!$A$7:$L$42,9,FALSE)</f>
        <v>#N/A</v>
      </c>
      <c r="H29" s="2" t="e">
        <f>VLOOKUP($A29,'100_STARŠÍ'!$A$7:$L$42,10,FALSE)</f>
        <v>#N/A</v>
      </c>
      <c r="I29" s="2"/>
      <c r="J29" s="1" t="e">
        <f>VLOOKUP($A29,'100_STARŠÍ'!$A$7:$L$42,12,FALSE)</f>
        <v>#N/A</v>
      </c>
    </row>
    <row r="30" spans="1:10" x14ac:dyDescent="0.25">
      <c r="A30">
        <v>24</v>
      </c>
      <c r="B30" s="6" t="e">
        <f>VLOOKUP($A30,'100_STARŠÍ'!$A$7:$L$42,2,FALSE)</f>
        <v>#N/A</v>
      </c>
      <c r="C30" s="5" t="e">
        <f>VLOOKUP($A30,'100_STARŠÍ'!$A$7:$L$42,5,FALSE)</f>
        <v>#N/A</v>
      </c>
      <c r="D30" s="4" t="e">
        <f>VLOOKUP($A30,'100_STARŠÍ'!$A$7:$L$42,6,FALSE)</f>
        <v>#N/A</v>
      </c>
      <c r="E30" s="4" t="e">
        <f>VLOOKUP($A30,'100_STARŠÍ'!$A$7:$L$42,7,FALSE)</f>
        <v>#N/A</v>
      </c>
      <c r="F30" s="3" t="e">
        <f>VLOOKUP($A30,'100_STARŠÍ'!$A$7:$L$42,8,FALSE)</f>
        <v>#N/A</v>
      </c>
      <c r="G30" s="2" t="e">
        <f>VLOOKUP($A30,'100_STARŠÍ'!$A$7:$L$42,9,FALSE)</f>
        <v>#N/A</v>
      </c>
      <c r="H30" s="2" t="e">
        <f>VLOOKUP($A30,'100_STARŠÍ'!$A$7:$L$42,10,FALSE)</f>
        <v>#N/A</v>
      </c>
      <c r="I30" s="2"/>
      <c r="J30" s="1" t="e">
        <f>VLOOKUP($A30,'100_STARŠÍ'!$A$7:$L$42,12,FALSE)</f>
        <v>#N/A</v>
      </c>
    </row>
    <row r="31" spans="1:10" x14ac:dyDescent="0.25">
      <c r="A31">
        <v>25</v>
      </c>
      <c r="B31" s="6" t="e">
        <f>VLOOKUP($A31,'100_STARŠÍ'!$A$7:$L$42,2,FALSE)</f>
        <v>#N/A</v>
      </c>
      <c r="C31" s="5" t="e">
        <f>VLOOKUP($A31,'100_STARŠÍ'!$A$7:$L$42,5,FALSE)</f>
        <v>#N/A</v>
      </c>
      <c r="D31" s="4" t="e">
        <f>VLOOKUP($A31,'100_STARŠÍ'!$A$7:$L$42,6,FALSE)</f>
        <v>#N/A</v>
      </c>
      <c r="E31" s="4" t="e">
        <f>VLOOKUP($A31,'100_STARŠÍ'!$A$7:$L$42,7,FALSE)</f>
        <v>#N/A</v>
      </c>
      <c r="F31" s="3" t="e">
        <f>VLOOKUP($A31,'100_STARŠÍ'!$A$7:$L$42,8,FALSE)</f>
        <v>#N/A</v>
      </c>
      <c r="G31" s="2" t="e">
        <f>VLOOKUP($A31,'100_STARŠÍ'!$A$7:$L$42,9,FALSE)</f>
        <v>#N/A</v>
      </c>
      <c r="H31" s="2" t="e">
        <f>VLOOKUP($A31,'100_STARŠÍ'!$A$7:$L$42,10,FALSE)</f>
        <v>#N/A</v>
      </c>
      <c r="I31" s="2"/>
      <c r="J31" s="1" t="e">
        <f>VLOOKUP($A31,'100_STARŠÍ'!$A$7:$L$42,12,FALSE)</f>
        <v>#N/A</v>
      </c>
    </row>
    <row r="32" spans="1:10" x14ac:dyDescent="0.25">
      <c r="A32">
        <v>26</v>
      </c>
      <c r="B32" s="6" t="e">
        <f>VLOOKUP($A32,'100_STARŠÍ'!$A$7:$L$42,2,FALSE)</f>
        <v>#N/A</v>
      </c>
      <c r="C32" s="5" t="e">
        <f>VLOOKUP($A32,'100_STARŠÍ'!$A$7:$L$42,5,FALSE)</f>
        <v>#N/A</v>
      </c>
      <c r="D32" s="4" t="e">
        <f>VLOOKUP($A32,'100_STARŠÍ'!$A$7:$L$42,6,FALSE)</f>
        <v>#N/A</v>
      </c>
      <c r="E32" s="4" t="e">
        <f>VLOOKUP($A32,'100_STARŠÍ'!$A$7:$L$42,7,FALSE)</f>
        <v>#N/A</v>
      </c>
      <c r="F32" s="3" t="e">
        <f>VLOOKUP($A32,'100_STARŠÍ'!$A$7:$L$42,8,FALSE)</f>
        <v>#N/A</v>
      </c>
      <c r="G32" s="2" t="e">
        <f>VLOOKUP($A32,'100_STARŠÍ'!$A$7:$L$42,9,FALSE)</f>
        <v>#N/A</v>
      </c>
      <c r="H32" s="2" t="e">
        <f>VLOOKUP($A32,'100_STARŠÍ'!$A$7:$L$42,10,FALSE)</f>
        <v>#N/A</v>
      </c>
      <c r="I32" s="2"/>
      <c r="J32" s="1" t="e">
        <f>VLOOKUP($A32,'100_STARŠÍ'!$A$7:$L$42,12,FALSE)</f>
        <v>#N/A</v>
      </c>
    </row>
    <row r="33" spans="1:10" x14ac:dyDescent="0.25">
      <c r="A33">
        <v>27</v>
      </c>
      <c r="B33" s="6" t="e">
        <f>VLOOKUP($A33,'100_STARŠÍ'!$A$7:$L$42,2,FALSE)</f>
        <v>#N/A</v>
      </c>
      <c r="C33" s="5" t="e">
        <f>VLOOKUP($A33,'100_STARŠÍ'!$A$7:$L$42,5,FALSE)</f>
        <v>#N/A</v>
      </c>
      <c r="D33" s="4" t="e">
        <f>VLOOKUP($A33,'100_STARŠÍ'!$A$7:$L$42,6,FALSE)</f>
        <v>#N/A</v>
      </c>
      <c r="E33" s="4" t="e">
        <f>VLOOKUP($A33,'100_STARŠÍ'!$A$7:$L$42,7,FALSE)</f>
        <v>#N/A</v>
      </c>
      <c r="F33" s="3" t="e">
        <f>VLOOKUP($A33,'100_STARŠÍ'!$A$7:$L$42,8,FALSE)</f>
        <v>#N/A</v>
      </c>
      <c r="G33" s="2" t="e">
        <f>VLOOKUP($A33,'100_STARŠÍ'!$A$7:$L$42,9,FALSE)</f>
        <v>#N/A</v>
      </c>
      <c r="H33" s="2" t="e">
        <f>VLOOKUP($A33,'100_STARŠÍ'!$A$7:$L$42,10,FALSE)</f>
        <v>#N/A</v>
      </c>
      <c r="I33" s="2"/>
      <c r="J33" s="1" t="e">
        <f>VLOOKUP($A33,'100_STARŠÍ'!$A$7:$L$42,12,FALSE)</f>
        <v>#N/A</v>
      </c>
    </row>
    <row r="34" spans="1:10" x14ac:dyDescent="0.25">
      <c r="A34">
        <v>28</v>
      </c>
      <c r="B34" s="6" t="e">
        <f>VLOOKUP($A34,'100_STARŠÍ'!$A$7:$L$42,2,FALSE)</f>
        <v>#N/A</v>
      </c>
      <c r="C34" s="5" t="e">
        <f>VLOOKUP($A34,'100_STARŠÍ'!$A$7:$L$42,5,FALSE)</f>
        <v>#N/A</v>
      </c>
      <c r="D34" s="4" t="e">
        <f>VLOOKUP($A34,'100_STARŠÍ'!$A$7:$L$42,6,FALSE)</f>
        <v>#N/A</v>
      </c>
      <c r="E34" s="4" t="e">
        <f>VLOOKUP($A34,'100_STARŠÍ'!$A$7:$L$42,7,FALSE)</f>
        <v>#N/A</v>
      </c>
      <c r="F34" s="3" t="e">
        <f>VLOOKUP($A34,'100_STARŠÍ'!$A$7:$L$42,8,FALSE)</f>
        <v>#N/A</v>
      </c>
      <c r="G34" s="2" t="e">
        <f>VLOOKUP($A34,'100_STARŠÍ'!$A$7:$L$42,9,FALSE)</f>
        <v>#N/A</v>
      </c>
      <c r="H34" s="2" t="e">
        <f>VLOOKUP($A34,'100_STARŠÍ'!$A$7:$L$42,10,FALSE)</f>
        <v>#N/A</v>
      </c>
      <c r="I34" s="2"/>
      <c r="J34" s="1" t="e">
        <f>VLOOKUP($A34,'100_STARŠÍ'!$A$7:$L$42,12,FALSE)</f>
        <v>#N/A</v>
      </c>
    </row>
    <row r="35" spans="1:10" x14ac:dyDescent="0.25">
      <c r="A35">
        <v>29</v>
      </c>
      <c r="B35" s="6" t="e">
        <f>VLOOKUP($A35,'100_STARŠÍ'!$A$7:$L$42,2,FALSE)</f>
        <v>#N/A</v>
      </c>
      <c r="C35" s="5" t="e">
        <f>VLOOKUP($A35,'100_STARŠÍ'!$A$7:$L$42,5,FALSE)</f>
        <v>#N/A</v>
      </c>
      <c r="D35" s="4" t="e">
        <f>VLOOKUP($A35,'100_STARŠÍ'!$A$7:$L$42,6,FALSE)</f>
        <v>#N/A</v>
      </c>
      <c r="E35" s="4" t="e">
        <f>VLOOKUP($A35,'100_STARŠÍ'!$A$7:$L$42,7,FALSE)</f>
        <v>#N/A</v>
      </c>
      <c r="F35" s="3" t="e">
        <f>VLOOKUP($A35,'100_STARŠÍ'!$A$7:$L$42,8,FALSE)</f>
        <v>#N/A</v>
      </c>
      <c r="G35" s="2" t="e">
        <f>VLOOKUP($A35,'100_STARŠÍ'!$A$7:$L$42,9,FALSE)</f>
        <v>#N/A</v>
      </c>
      <c r="H35" s="2" t="e">
        <f>VLOOKUP($A35,'100_STARŠÍ'!$A$7:$L$42,10,FALSE)</f>
        <v>#N/A</v>
      </c>
      <c r="I35" s="2"/>
      <c r="J35" s="1" t="e">
        <f>VLOOKUP($A35,'100_STARŠÍ'!$A$7:$L$42,12,FALSE)</f>
        <v>#N/A</v>
      </c>
    </row>
    <row r="36" spans="1:10" x14ac:dyDescent="0.25">
      <c r="A36">
        <v>30</v>
      </c>
      <c r="B36" s="6" t="e">
        <f>VLOOKUP($A36,'100_STARŠÍ'!$A$7:$L$42,2,FALSE)</f>
        <v>#N/A</v>
      </c>
      <c r="C36" s="5" t="e">
        <f>VLOOKUP($A36,'100_STARŠÍ'!$A$7:$L$42,5,FALSE)</f>
        <v>#N/A</v>
      </c>
      <c r="D36" s="4" t="e">
        <f>VLOOKUP($A36,'100_STARŠÍ'!$A$7:$L$42,6,FALSE)</f>
        <v>#N/A</v>
      </c>
      <c r="E36" s="4" t="e">
        <f>VLOOKUP($A36,'100_STARŠÍ'!$A$7:$L$42,7,FALSE)</f>
        <v>#N/A</v>
      </c>
      <c r="F36" s="3" t="e">
        <f>VLOOKUP($A36,'100_STARŠÍ'!$A$7:$L$42,8,FALSE)</f>
        <v>#N/A</v>
      </c>
      <c r="G36" s="2" t="e">
        <f>VLOOKUP($A36,'100_STARŠÍ'!$A$7:$L$42,9,FALSE)</f>
        <v>#N/A</v>
      </c>
      <c r="H36" s="2" t="e">
        <f>VLOOKUP($A36,'100_STARŠÍ'!$A$7:$L$42,10,FALSE)</f>
        <v>#N/A</v>
      </c>
      <c r="I36" s="2"/>
      <c r="J36" s="1" t="e">
        <f>VLOOKUP($A36,'100_STARŠÍ'!$A$7:$L$42,12,FALSE)</f>
        <v>#N/A</v>
      </c>
    </row>
    <row r="37" spans="1:10" x14ac:dyDescent="0.25">
      <c r="A37">
        <v>31</v>
      </c>
      <c r="B37" s="6" t="e">
        <f>VLOOKUP($A37,'100_STARŠÍ'!$A$7:$L$42,2,FALSE)</f>
        <v>#N/A</v>
      </c>
      <c r="C37" s="5" t="e">
        <f>VLOOKUP($A37,'100_STARŠÍ'!$A$7:$L$42,5,FALSE)</f>
        <v>#N/A</v>
      </c>
      <c r="D37" s="4" t="e">
        <f>VLOOKUP($A37,'100_STARŠÍ'!$A$7:$L$42,6,FALSE)</f>
        <v>#N/A</v>
      </c>
      <c r="E37" s="4" t="e">
        <f>VLOOKUP($A37,'100_STARŠÍ'!$A$7:$L$42,7,FALSE)</f>
        <v>#N/A</v>
      </c>
      <c r="F37" s="3" t="e">
        <f>VLOOKUP($A37,'100_STARŠÍ'!$A$7:$L$42,8,FALSE)</f>
        <v>#N/A</v>
      </c>
      <c r="G37" s="2" t="e">
        <f>VLOOKUP($A37,'100_STARŠÍ'!$A$7:$L$42,9,FALSE)</f>
        <v>#N/A</v>
      </c>
      <c r="H37" s="2" t="e">
        <f>VLOOKUP($A37,'100_STARŠÍ'!$A$7:$L$42,10,FALSE)</f>
        <v>#N/A</v>
      </c>
      <c r="I37" s="2"/>
      <c r="J37" s="1" t="e">
        <f>VLOOKUP($A37,'100_STARŠÍ'!$A$7:$L$42,12,FALSE)</f>
        <v>#N/A</v>
      </c>
    </row>
    <row r="38" spans="1:10" x14ac:dyDescent="0.25">
      <c r="A38">
        <v>32</v>
      </c>
      <c r="B38" s="6" t="e">
        <f>VLOOKUP($A38,'100_STARŠÍ'!$A$7:$L$42,2,FALSE)</f>
        <v>#N/A</v>
      </c>
      <c r="C38" s="5" t="e">
        <f>VLOOKUP($A38,'100_STARŠÍ'!$A$7:$L$42,5,FALSE)</f>
        <v>#N/A</v>
      </c>
      <c r="D38" s="4" t="e">
        <f>VLOOKUP($A38,'100_STARŠÍ'!$A$7:$L$42,6,FALSE)</f>
        <v>#N/A</v>
      </c>
      <c r="E38" s="4" t="e">
        <f>VLOOKUP($A38,'100_STARŠÍ'!$A$7:$L$42,7,FALSE)</f>
        <v>#N/A</v>
      </c>
      <c r="F38" s="3" t="e">
        <f>VLOOKUP($A38,'100_STARŠÍ'!$A$7:$L$42,8,FALSE)</f>
        <v>#N/A</v>
      </c>
      <c r="G38" s="2" t="e">
        <f>VLOOKUP($A38,'100_STARŠÍ'!$A$7:$L$42,9,FALSE)</f>
        <v>#N/A</v>
      </c>
      <c r="H38" s="2" t="e">
        <f>VLOOKUP($A38,'100_STARŠÍ'!$A$7:$L$42,10,FALSE)</f>
        <v>#N/A</v>
      </c>
      <c r="I38" s="2"/>
      <c r="J38" s="1" t="e">
        <f>VLOOKUP($A38,'100_STARŠÍ'!$A$7:$L$42,12,FALSE)</f>
        <v>#N/A</v>
      </c>
    </row>
    <row r="39" spans="1:10" x14ac:dyDescent="0.25">
      <c r="A39">
        <v>33</v>
      </c>
      <c r="B39" s="6" t="e">
        <f>VLOOKUP($A39,'100_STARŠÍ'!$A$7:$L$42,2,FALSE)</f>
        <v>#N/A</v>
      </c>
      <c r="C39" s="5" t="e">
        <f>VLOOKUP($A39,'100_STARŠÍ'!$A$7:$L$42,5,FALSE)</f>
        <v>#N/A</v>
      </c>
      <c r="D39" s="4" t="e">
        <f>VLOOKUP($A39,'100_STARŠÍ'!$A$7:$L$42,6,FALSE)</f>
        <v>#N/A</v>
      </c>
      <c r="E39" s="4" t="e">
        <f>VLOOKUP($A39,'100_STARŠÍ'!$A$7:$L$42,7,FALSE)</f>
        <v>#N/A</v>
      </c>
      <c r="F39" s="3" t="e">
        <f>VLOOKUP($A39,'100_STARŠÍ'!$A$7:$L$42,8,FALSE)</f>
        <v>#N/A</v>
      </c>
      <c r="G39" s="2" t="e">
        <f>VLOOKUP($A39,'100_STARŠÍ'!$A$7:$L$42,9,FALSE)</f>
        <v>#N/A</v>
      </c>
      <c r="H39" s="2" t="e">
        <f>VLOOKUP($A39,'100_STARŠÍ'!$A$7:$L$42,10,FALSE)</f>
        <v>#N/A</v>
      </c>
      <c r="I39" s="2"/>
      <c r="J39" s="1" t="e">
        <f>VLOOKUP($A39,'100_STARŠÍ'!$A$7:$L$42,12,FALSE)</f>
        <v>#N/A</v>
      </c>
    </row>
    <row r="40" spans="1:10" x14ac:dyDescent="0.25">
      <c r="A40">
        <v>34</v>
      </c>
      <c r="B40" s="6" t="e">
        <f>VLOOKUP($A40,'100_STARŠÍ'!$A$7:$L$42,2,FALSE)</f>
        <v>#N/A</v>
      </c>
      <c r="C40" s="5" t="e">
        <f>VLOOKUP($A40,'100_STARŠÍ'!$A$7:$L$42,5,FALSE)</f>
        <v>#N/A</v>
      </c>
      <c r="D40" s="4" t="e">
        <f>VLOOKUP($A40,'100_STARŠÍ'!$A$7:$L$42,6,FALSE)</f>
        <v>#N/A</v>
      </c>
      <c r="E40" s="4" t="e">
        <f>VLOOKUP($A40,'100_STARŠÍ'!$A$7:$L$42,7,FALSE)</f>
        <v>#N/A</v>
      </c>
      <c r="F40" s="3" t="e">
        <f>VLOOKUP($A40,'100_STARŠÍ'!$A$7:$L$42,8,FALSE)</f>
        <v>#N/A</v>
      </c>
      <c r="G40" s="2" t="e">
        <f>VLOOKUP($A40,'100_STARŠÍ'!$A$7:$L$42,9,FALSE)</f>
        <v>#N/A</v>
      </c>
      <c r="H40" s="2" t="e">
        <f>VLOOKUP($A40,'100_STARŠÍ'!$A$7:$L$42,10,FALSE)</f>
        <v>#N/A</v>
      </c>
      <c r="I40" s="2"/>
      <c r="J40" s="1" t="e">
        <f>VLOOKUP($A40,'100_STARŠÍ'!$A$7:$L$42,12,FALSE)</f>
        <v>#N/A</v>
      </c>
    </row>
    <row r="41" spans="1:10" x14ac:dyDescent="0.25">
      <c r="A41">
        <v>35</v>
      </c>
      <c r="B41" s="27" t="e">
        <f>VLOOKUP($A41,'100_STARŠÍ'!$A$7:$L$42,2,FALSE)</f>
        <v>#N/A</v>
      </c>
      <c r="C41" s="28" t="e">
        <f>VLOOKUP($A41,'100_STARŠÍ'!$A$7:$L$42,5,FALSE)</f>
        <v>#N/A</v>
      </c>
      <c r="D41" s="29" t="e">
        <f>VLOOKUP($A41,'100_STARŠÍ'!$A$7:$L$42,6,FALSE)</f>
        <v>#N/A</v>
      </c>
      <c r="E41" s="29" t="e">
        <f>VLOOKUP($A41,'100_STARŠÍ'!$A$7:$L$42,7,FALSE)</f>
        <v>#N/A</v>
      </c>
      <c r="F41" s="30" t="e">
        <f>VLOOKUP($A41,'100_STARŠÍ'!$A$7:$L$42,8,FALSE)</f>
        <v>#N/A</v>
      </c>
      <c r="G41" s="31" t="e">
        <f>VLOOKUP($A41,'100_STARŠÍ'!$A$7:$L$42,9,FALSE)</f>
        <v>#N/A</v>
      </c>
      <c r="H41" s="31" t="e">
        <f>VLOOKUP($A41,'100_STARŠÍ'!$A$7:$L$42,10,FALSE)</f>
        <v>#N/A</v>
      </c>
      <c r="I41" s="31"/>
      <c r="J41" s="32" t="e">
        <f>VLOOKUP($A41,'100_STARŠÍ'!$A$7:$L$42,12,FALSE)</f>
        <v>#N/A</v>
      </c>
    </row>
    <row r="42" spans="1:10" ht="15.75" thickBot="1" x14ac:dyDescent="0.3">
      <c r="A42">
        <v>36</v>
      </c>
      <c r="B42" s="33" t="e">
        <f>VLOOKUP($A42,'100_STARŠÍ'!$A$7:$L$42,2,FALSE)</f>
        <v>#N/A</v>
      </c>
      <c r="C42" s="34" t="e">
        <f>VLOOKUP($A42,'100_STARŠÍ'!$A$7:$L$42,5,FALSE)</f>
        <v>#N/A</v>
      </c>
      <c r="D42" s="35" t="e">
        <f>VLOOKUP($A42,'100_STARŠÍ'!$A$7:$L$42,6,FALSE)</f>
        <v>#N/A</v>
      </c>
      <c r="E42" s="35" t="e">
        <f>VLOOKUP($A42,'100_STARŠÍ'!$A$7:$L$42,7,FALSE)</f>
        <v>#N/A</v>
      </c>
      <c r="F42" s="36" t="e">
        <f>VLOOKUP($A42,'100_STARŠÍ'!$A$7:$L$42,8,FALSE)</f>
        <v>#N/A</v>
      </c>
      <c r="G42" s="37" t="e">
        <f>VLOOKUP($A42,'100_STARŠÍ'!$A$7:$L$42,9,FALSE)</f>
        <v>#N/A</v>
      </c>
      <c r="H42" s="37" t="e">
        <f>VLOOKUP($A42,'100_STARŠÍ'!$A$7:$L$42,10,FALSE)</f>
        <v>#N/A</v>
      </c>
      <c r="I42" s="37"/>
      <c r="J42" s="38" t="e">
        <f>VLOOKUP($A42,'100_STARŠÍ'!$A$7:$L$42,12,FALSE)</f>
        <v>#N/A</v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11"/>
  <sheetViews>
    <sheetView workbookViewId="0">
      <selection activeCell="E11" sqref="E11"/>
    </sheetView>
  </sheetViews>
  <sheetFormatPr defaultRowHeight="15" x14ac:dyDescent="0.25"/>
  <cols>
    <col min="1" max="1" width="2.85546875" style="74" customWidth="1"/>
    <col min="2" max="2" width="5.7109375" style="74" bestFit="1" customWidth="1"/>
    <col min="3" max="3" width="31.7109375" style="74" customWidth="1"/>
    <col min="4" max="6" width="10.5703125" style="74" customWidth="1"/>
    <col min="7" max="7" width="1" style="74" customWidth="1"/>
    <col min="8" max="8" width="12.85546875" style="74" customWidth="1"/>
    <col min="9" max="14" width="0" style="74" hidden="1" customWidth="1"/>
    <col min="15" max="16384" width="9.140625" style="74"/>
  </cols>
  <sheetData>
    <row r="1" spans="2:14" ht="61.5" customHeight="1" x14ac:dyDescent="0.25">
      <c r="B1" s="132" t="s">
        <v>58</v>
      </c>
      <c r="C1" s="132"/>
      <c r="D1" s="132"/>
      <c r="E1" s="132"/>
      <c r="F1" s="132"/>
      <c r="G1" s="132"/>
      <c r="H1" s="132"/>
    </row>
    <row r="2" spans="2:14" ht="75" customHeight="1" x14ac:dyDescent="0.25">
      <c r="B2" s="161" t="s">
        <v>16</v>
      </c>
      <c r="C2" s="162"/>
      <c r="D2" s="162"/>
      <c r="E2" s="162"/>
      <c r="F2" s="162"/>
      <c r="G2" s="162"/>
      <c r="H2" s="162"/>
    </row>
    <row r="4" spans="2:14" ht="15.75" thickBot="1" x14ac:dyDescent="0.3"/>
    <row r="5" spans="2:14" ht="15.75" thickBot="1" x14ac:dyDescent="0.3">
      <c r="C5" s="80" t="s">
        <v>47</v>
      </c>
      <c r="D5" s="163" t="s">
        <v>43</v>
      </c>
      <c r="E5" s="165" t="s">
        <v>44</v>
      </c>
      <c r="F5" s="157" t="s">
        <v>59</v>
      </c>
      <c r="G5" s="96"/>
      <c r="H5" s="159" t="s">
        <v>7</v>
      </c>
    </row>
    <row r="6" spans="2:14" ht="16.5" thickBot="1" x14ac:dyDescent="0.3">
      <c r="B6" s="73" t="s">
        <v>41</v>
      </c>
      <c r="C6" s="81" t="s">
        <v>4</v>
      </c>
      <c r="D6" s="164"/>
      <c r="E6" s="166"/>
      <c r="F6" s="158"/>
      <c r="G6" s="97"/>
      <c r="H6" s="160"/>
      <c r="I6" s="75" t="s">
        <v>21</v>
      </c>
      <c r="J6" s="75" t="s">
        <v>22</v>
      </c>
      <c r="K6" s="75" t="s">
        <v>60</v>
      </c>
      <c r="L6" s="75" t="s">
        <v>61</v>
      </c>
      <c r="M6" s="75" t="s">
        <v>62</v>
      </c>
      <c r="N6" s="75" t="s">
        <v>63</v>
      </c>
    </row>
    <row r="7" spans="2:14" ht="18.75" customHeight="1" x14ac:dyDescent="0.25">
      <c r="B7" s="77">
        <v>1</v>
      </c>
      <c r="C7" s="82" t="str">
        <f>Startovka!B2</f>
        <v>Czech "A"</v>
      </c>
      <c r="D7" s="85">
        <v>57.87</v>
      </c>
      <c r="E7" s="86" t="s">
        <v>78</v>
      </c>
      <c r="F7" s="76">
        <f t="shared" ref="F7:F11" si="0">IF(B7="","",IF(AND(D7="",E7=""),"DNS",IF(OR(E7="",E7="DNS"),D7,IF(D7="NP",E7,IF(E7="NP",D7,MIN(D7:E7))))))</f>
        <v>57.87</v>
      </c>
      <c r="G7" s="98"/>
      <c r="H7" s="93">
        <f>IF(OR(F7="",F7="DNS",F7="NP"),COUNT($B$7:$B$11),N7)</f>
        <v>2</v>
      </c>
      <c r="I7" s="74">
        <f t="shared" ref="I7:J11" si="1">IF(OR(D7="",D7="DNS",D7="NP"),9999,D7)</f>
        <v>57.87</v>
      </c>
      <c r="J7" s="74">
        <f t="shared" si="1"/>
        <v>9999</v>
      </c>
      <c r="K7" s="74">
        <f t="shared" ref="K7:K11" si="2">MIN(I7:J7)</f>
        <v>57.87</v>
      </c>
      <c r="L7" s="74">
        <f t="shared" ref="L7:L11" si="3">I7+J7</f>
        <v>10056.870000000001</v>
      </c>
      <c r="M7" s="74">
        <f>_xlfn.RANK.EQ(K7,$K$7:$K$11,1)*1000+_xlfn.RANK.EQ(L7,$L$7:$L$11,1)</f>
        <v>2004</v>
      </c>
      <c r="N7" s="74">
        <f>_xlfn.RANK.EQ(M7,$M$7:$M$11,1)</f>
        <v>2</v>
      </c>
    </row>
    <row r="8" spans="2:14" ht="18.75" customHeight="1" x14ac:dyDescent="0.25">
      <c r="B8" s="78">
        <v>2</v>
      </c>
      <c r="C8" s="83" t="str">
        <f>Startovka!B3</f>
        <v>Latvia</v>
      </c>
      <c r="D8" s="87" t="s">
        <v>78</v>
      </c>
      <c r="E8" s="88">
        <v>61.93</v>
      </c>
      <c r="F8" s="91">
        <f t="shared" si="0"/>
        <v>61.93</v>
      </c>
      <c r="G8" s="99"/>
      <c r="H8" s="94">
        <f>IF(OR(F8="",F8="DNS",F8="NP"),COUNT($B$7:$B$11),N8)</f>
        <v>4</v>
      </c>
      <c r="I8" s="74">
        <f t="shared" si="1"/>
        <v>9999</v>
      </c>
      <c r="J8" s="74">
        <f t="shared" si="1"/>
        <v>61.93</v>
      </c>
      <c r="K8" s="74">
        <f t="shared" si="2"/>
        <v>61.93</v>
      </c>
      <c r="L8" s="74">
        <f t="shared" si="3"/>
        <v>10060.93</v>
      </c>
      <c r="M8" s="74">
        <f>_xlfn.RANK.EQ(K8,$K$7:$K$11,1)*1000+_xlfn.RANK.EQ(L8,$L$7:$L$11,1)</f>
        <v>4005</v>
      </c>
      <c r="N8" s="74">
        <f>_xlfn.RANK.EQ(M8,$M$7:$M$11,1)</f>
        <v>4</v>
      </c>
    </row>
    <row r="9" spans="2:14" ht="18.75" customHeight="1" x14ac:dyDescent="0.25">
      <c r="B9" s="78">
        <v>3</v>
      </c>
      <c r="C9" s="83" t="str">
        <f>Startovka!B4</f>
        <v>Slovakia</v>
      </c>
      <c r="D9" s="87">
        <v>63.37</v>
      </c>
      <c r="E9" s="88">
        <v>62.93</v>
      </c>
      <c r="F9" s="91">
        <f t="shared" si="0"/>
        <v>62.93</v>
      </c>
      <c r="G9" s="99"/>
      <c r="H9" s="94">
        <f>IF(OR(F9="",F9="DNS",F9="NP"),COUNT($B$7:$B$11),N9)</f>
        <v>5</v>
      </c>
      <c r="I9" s="74">
        <f t="shared" si="1"/>
        <v>63.37</v>
      </c>
      <c r="J9" s="74">
        <f t="shared" si="1"/>
        <v>62.93</v>
      </c>
      <c r="K9" s="74">
        <f t="shared" si="2"/>
        <v>62.93</v>
      </c>
      <c r="L9" s="74">
        <f t="shared" si="3"/>
        <v>126.3</v>
      </c>
      <c r="M9" s="74">
        <f>_xlfn.RANK.EQ(K9,$K$7:$K$11,1)*1000+_xlfn.RANK.EQ(L9,$L$7:$L$11,1)</f>
        <v>5003</v>
      </c>
      <c r="N9" s="74">
        <f>_xlfn.RANK.EQ(M9,$M$7:$M$11,1)</f>
        <v>5</v>
      </c>
    </row>
    <row r="10" spans="2:14" ht="18.75" customHeight="1" x14ac:dyDescent="0.25">
      <c r="B10" s="78">
        <v>4</v>
      </c>
      <c r="C10" s="83" t="str">
        <f>Startovka!B5</f>
        <v>Czech "B"</v>
      </c>
      <c r="D10" s="87">
        <v>61.72</v>
      </c>
      <c r="E10" s="88">
        <v>58.08</v>
      </c>
      <c r="F10" s="91">
        <f t="shared" si="0"/>
        <v>58.08</v>
      </c>
      <c r="G10" s="99"/>
      <c r="H10" s="94">
        <f>IF(OR(F10="",F10="DNS",F10="NP"),COUNT($B$7:$B$11),N10)</f>
        <v>3</v>
      </c>
      <c r="I10" s="74">
        <f t="shared" si="1"/>
        <v>61.72</v>
      </c>
      <c r="J10" s="74">
        <f t="shared" si="1"/>
        <v>58.08</v>
      </c>
      <c r="K10" s="74">
        <f t="shared" si="2"/>
        <v>58.08</v>
      </c>
      <c r="L10" s="74">
        <f t="shared" si="3"/>
        <v>119.8</v>
      </c>
      <c r="M10" s="74">
        <f>_xlfn.RANK.EQ(K10,$K$7:$K$11,1)*1000+_xlfn.RANK.EQ(L10,$L$7:$L$11,1)</f>
        <v>3002</v>
      </c>
      <c r="N10" s="74">
        <f>_xlfn.RANK.EQ(M10,$M$7:$M$11,1)</f>
        <v>3</v>
      </c>
    </row>
    <row r="11" spans="2:14" ht="18.75" customHeight="1" thickBot="1" x14ac:dyDescent="0.3">
      <c r="B11" s="79">
        <v>5</v>
      </c>
      <c r="C11" s="84" t="str">
        <f>Startovka!B6</f>
        <v>Belarus</v>
      </c>
      <c r="D11" s="89">
        <v>59.03</v>
      </c>
      <c r="E11" s="90">
        <v>56.61</v>
      </c>
      <c r="F11" s="92">
        <f t="shared" si="0"/>
        <v>56.61</v>
      </c>
      <c r="G11" s="100"/>
      <c r="H11" s="95">
        <f>IF(OR(F11="",F11="DNS",F11="NP"),COUNT($B$7:$B$11),N11)</f>
        <v>1</v>
      </c>
      <c r="I11" s="74">
        <f t="shared" si="1"/>
        <v>59.03</v>
      </c>
      <c r="J11" s="74">
        <f t="shared" si="1"/>
        <v>56.61</v>
      </c>
      <c r="K11" s="74">
        <f t="shared" si="2"/>
        <v>56.61</v>
      </c>
      <c r="L11" s="74">
        <f t="shared" si="3"/>
        <v>115.64</v>
      </c>
      <c r="M11" s="74">
        <f>_xlfn.RANK.EQ(K11,$K$7:$K$11,1)*1000+_xlfn.RANK.EQ(L11,$L$7:$L$11,1)</f>
        <v>1001</v>
      </c>
      <c r="N11" s="74">
        <f>_xlfn.RANK.EQ(M11,$M$7:$M$11,1)</f>
        <v>1</v>
      </c>
    </row>
  </sheetData>
  <mergeCells count="6">
    <mergeCell ref="F5:F6"/>
    <mergeCell ref="H5:H6"/>
    <mergeCell ref="B1:H1"/>
    <mergeCell ref="B2:H2"/>
    <mergeCell ref="D5:D6"/>
    <mergeCell ref="E5:E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11"/>
  <sheetViews>
    <sheetView workbookViewId="0">
      <selection activeCell="B1" sqref="B1:H1"/>
    </sheetView>
  </sheetViews>
  <sheetFormatPr defaultRowHeight="15" x14ac:dyDescent="0.25"/>
  <cols>
    <col min="1" max="1" width="2.85546875" style="74" customWidth="1"/>
    <col min="2" max="2" width="5.7109375" style="74" bestFit="1" customWidth="1"/>
    <col min="3" max="3" width="31.7109375" style="74" customWidth="1"/>
    <col min="4" max="6" width="10.5703125" style="74" customWidth="1"/>
    <col min="7" max="7" width="1" style="74" customWidth="1"/>
    <col min="8" max="8" width="12.85546875" style="74" customWidth="1"/>
    <col min="9" max="14" width="0" style="74" hidden="1" customWidth="1"/>
    <col min="15" max="16384" width="9.140625" style="74"/>
  </cols>
  <sheetData>
    <row r="1" spans="2:14" ht="61.5" customHeight="1" x14ac:dyDescent="0.25">
      <c r="B1" s="132" t="s">
        <v>64</v>
      </c>
      <c r="C1" s="132"/>
      <c r="D1" s="132"/>
      <c r="E1" s="132"/>
      <c r="F1" s="132"/>
      <c r="G1" s="132"/>
      <c r="H1" s="132"/>
    </row>
    <row r="2" spans="2:14" ht="75" customHeight="1" x14ac:dyDescent="0.25">
      <c r="B2" s="161" t="s">
        <v>16</v>
      </c>
      <c r="C2" s="162"/>
      <c r="D2" s="162"/>
      <c r="E2" s="162"/>
      <c r="F2" s="162"/>
      <c r="G2" s="162"/>
      <c r="H2" s="162"/>
    </row>
    <row r="4" spans="2:14" ht="15.75" thickBot="1" x14ac:dyDescent="0.3"/>
    <row r="5" spans="2:14" ht="15.75" thickBot="1" x14ac:dyDescent="0.3">
      <c r="C5" s="80" t="s">
        <v>47</v>
      </c>
      <c r="D5" s="163" t="s">
        <v>43</v>
      </c>
      <c r="E5" s="165" t="s">
        <v>44</v>
      </c>
      <c r="F5" s="157" t="s">
        <v>59</v>
      </c>
      <c r="G5" s="96"/>
      <c r="H5" s="159" t="s">
        <v>7</v>
      </c>
    </row>
    <row r="6" spans="2:14" ht="16.5" thickBot="1" x14ac:dyDescent="0.3">
      <c r="B6" s="73" t="s">
        <v>41</v>
      </c>
      <c r="C6" s="81" t="s">
        <v>4</v>
      </c>
      <c r="D6" s="164"/>
      <c r="E6" s="166"/>
      <c r="F6" s="158"/>
      <c r="G6" s="97"/>
      <c r="H6" s="160"/>
      <c r="I6" s="75" t="s">
        <v>21</v>
      </c>
      <c r="J6" s="75" t="s">
        <v>22</v>
      </c>
      <c r="K6" s="75" t="s">
        <v>60</v>
      </c>
      <c r="L6" s="75" t="s">
        <v>61</v>
      </c>
      <c r="M6" s="75" t="s">
        <v>62</v>
      </c>
      <c r="N6" s="75" t="s">
        <v>63</v>
      </c>
    </row>
    <row r="7" spans="2:14" ht="18.75" customHeight="1" x14ac:dyDescent="0.25">
      <c r="B7" s="77">
        <v>1</v>
      </c>
      <c r="C7" s="82" t="str">
        <f>Startovka!B2</f>
        <v>Czech "A"</v>
      </c>
      <c r="D7" s="85">
        <v>27.07</v>
      </c>
      <c r="E7" s="86">
        <v>19.72</v>
      </c>
      <c r="F7" s="76">
        <f t="shared" ref="F7:F11" si="0">IF(B7="","",IF(AND(D7="",E7=""),"DNS",IF(OR(E7="",E7="DNS"),D7,IF(D7="NP",E7,IF(E7="NP",D7,MIN(D7:E7))))))</f>
        <v>19.72</v>
      </c>
      <c r="G7" s="98"/>
      <c r="H7" s="93">
        <f>IF(OR(F7="",F7="DNS",F7="NP"),COUNT($B$7:$B$11),N7)</f>
        <v>1</v>
      </c>
      <c r="I7" s="74">
        <f t="shared" ref="I7:J11" si="1">IF(OR(D7="",D7="DNS",D7="NP"),9999,D7)</f>
        <v>27.07</v>
      </c>
      <c r="J7" s="74">
        <f t="shared" si="1"/>
        <v>19.72</v>
      </c>
      <c r="K7" s="74">
        <f t="shared" ref="K7:K11" si="2">MIN(I7:J7)</f>
        <v>19.72</v>
      </c>
      <c r="L7" s="74">
        <f t="shared" ref="L7:L11" si="3">I7+J7</f>
        <v>46.79</v>
      </c>
      <c r="M7" s="74">
        <f>_xlfn.RANK.EQ(K7,$K$7:$K$11,1)*1000+_xlfn.RANK.EQ(L7,$L$7:$L$11,1)</f>
        <v>1002</v>
      </c>
      <c r="N7" s="74">
        <f>_xlfn.RANK.EQ(M7,$M$7:$M$11,1)</f>
        <v>1</v>
      </c>
    </row>
    <row r="8" spans="2:14" ht="18.75" customHeight="1" x14ac:dyDescent="0.25">
      <c r="B8" s="78">
        <v>2</v>
      </c>
      <c r="C8" s="83" t="str">
        <f>Startovka!B3</f>
        <v>Latvia</v>
      </c>
      <c r="D8" s="87">
        <v>25.54</v>
      </c>
      <c r="E8" s="88" t="s">
        <v>78</v>
      </c>
      <c r="F8" s="91">
        <f t="shared" si="0"/>
        <v>25.54</v>
      </c>
      <c r="G8" s="99"/>
      <c r="H8" s="94">
        <f>IF(OR(F8="",F8="DNS",F8="NP"),COUNT($B$7:$B$11),N8)</f>
        <v>4</v>
      </c>
      <c r="I8" s="74">
        <f t="shared" si="1"/>
        <v>25.54</v>
      </c>
      <c r="J8" s="74">
        <f t="shared" si="1"/>
        <v>9999</v>
      </c>
      <c r="K8" s="74">
        <f t="shared" si="2"/>
        <v>25.54</v>
      </c>
      <c r="L8" s="74">
        <f t="shared" si="3"/>
        <v>10024.540000000001</v>
      </c>
      <c r="M8" s="74">
        <f>_xlfn.RANK.EQ(K8,$K$7:$K$11,1)*1000+_xlfn.RANK.EQ(L8,$L$7:$L$11,1)</f>
        <v>4004</v>
      </c>
      <c r="N8" s="74">
        <f>_xlfn.RANK.EQ(M8,$M$7:$M$11,1)</f>
        <v>4</v>
      </c>
    </row>
    <row r="9" spans="2:14" ht="18.75" customHeight="1" x14ac:dyDescent="0.25">
      <c r="B9" s="78">
        <v>3</v>
      </c>
      <c r="C9" s="83" t="str">
        <f>Startovka!B4</f>
        <v>Slovakia</v>
      </c>
      <c r="D9" s="87" t="s">
        <v>78</v>
      </c>
      <c r="E9" s="88" t="s">
        <v>78</v>
      </c>
      <c r="F9" s="91" t="str">
        <f t="shared" si="0"/>
        <v>NP</v>
      </c>
      <c r="G9" s="99"/>
      <c r="H9" s="94">
        <f>IF(OR(F9="",F9="DNS",F9="NP"),COUNT($B$7:$B$11),N9)</f>
        <v>5</v>
      </c>
      <c r="I9" s="74">
        <f t="shared" si="1"/>
        <v>9999</v>
      </c>
      <c r="J9" s="74">
        <f t="shared" si="1"/>
        <v>9999</v>
      </c>
      <c r="K9" s="74">
        <f t="shared" si="2"/>
        <v>9999</v>
      </c>
      <c r="L9" s="74">
        <f t="shared" si="3"/>
        <v>19998</v>
      </c>
      <c r="M9" s="74">
        <f>_xlfn.RANK.EQ(K9,$K$7:$K$11,1)*1000+_xlfn.RANK.EQ(L9,$L$7:$L$11,1)</f>
        <v>5005</v>
      </c>
      <c r="N9" s="74">
        <f>_xlfn.RANK.EQ(M9,$M$7:$M$11,1)</f>
        <v>5</v>
      </c>
    </row>
    <row r="10" spans="2:14" ht="18.75" customHeight="1" x14ac:dyDescent="0.25">
      <c r="B10" s="78">
        <v>4</v>
      </c>
      <c r="C10" s="83" t="str">
        <f>Startovka!B5</f>
        <v>Czech "B"</v>
      </c>
      <c r="D10" s="87">
        <v>29.21</v>
      </c>
      <c r="E10" s="88">
        <v>20.68</v>
      </c>
      <c r="F10" s="91">
        <f t="shared" si="0"/>
        <v>20.68</v>
      </c>
      <c r="G10" s="99"/>
      <c r="H10" s="94">
        <f>IF(OR(F10="",F10="DNS",F10="NP"),COUNT($B$7:$B$11),N10)</f>
        <v>3</v>
      </c>
      <c r="I10" s="74">
        <f t="shared" si="1"/>
        <v>29.21</v>
      </c>
      <c r="J10" s="74">
        <f t="shared" si="1"/>
        <v>20.68</v>
      </c>
      <c r="K10" s="74">
        <f t="shared" si="2"/>
        <v>20.68</v>
      </c>
      <c r="L10" s="74">
        <f t="shared" si="3"/>
        <v>49.89</v>
      </c>
      <c r="M10" s="74">
        <f>_xlfn.RANK.EQ(K10,$K$7:$K$11,1)*1000+_xlfn.RANK.EQ(L10,$L$7:$L$11,1)</f>
        <v>3003</v>
      </c>
      <c r="N10" s="74">
        <f>_xlfn.RANK.EQ(M10,$M$7:$M$11,1)</f>
        <v>3</v>
      </c>
    </row>
    <row r="11" spans="2:14" ht="18.75" customHeight="1" thickBot="1" x14ac:dyDescent="0.3">
      <c r="B11" s="79">
        <v>5</v>
      </c>
      <c r="C11" s="84" t="str">
        <f>Startovka!B6</f>
        <v>Belarus</v>
      </c>
      <c r="D11" s="89">
        <v>21.7</v>
      </c>
      <c r="E11" s="90">
        <v>20.14</v>
      </c>
      <c r="F11" s="92">
        <f t="shared" si="0"/>
        <v>20.14</v>
      </c>
      <c r="G11" s="100"/>
      <c r="H11" s="95">
        <f>IF(OR(F11="",F11="DNS",F11="NP"),COUNT($B$7:$B$11),N11)</f>
        <v>2</v>
      </c>
      <c r="I11" s="74">
        <f t="shared" si="1"/>
        <v>21.7</v>
      </c>
      <c r="J11" s="74">
        <f t="shared" si="1"/>
        <v>20.14</v>
      </c>
      <c r="K11" s="74">
        <f t="shared" si="2"/>
        <v>20.14</v>
      </c>
      <c r="L11" s="74">
        <f t="shared" si="3"/>
        <v>41.84</v>
      </c>
      <c r="M11" s="74">
        <f>_xlfn.RANK.EQ(K11,$K$7:$K$11,1)*1000+_xlfn.RANK.EQ(L11,$L$7:$L$11,1)</f>
        <v>2001</v>
      </c>
      <c r="N11" s="74">
        <f>_xlfn.RANK.EQ(M11,$M$7:$M$11,1)</f>
        <v>2</v>
      </c>
    </row>
  </sheetData>
  <mergeCells count="6">
    <mergeCell ref="B1:H1"/>
    <mergeCell ref="B2:H2"/>
    <mergeCell ref="D5:D6"/>
    <mergeCell ref="E5:E6"/>
    <mergeCell ref="F5:F6"/>
    <mergeCell ref="H5:H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0"/>
  <sheetViews>
    <sheetView showZeros="0" topLeftCell="B1" workbookViewId="0">
      <selection activeCell="B1" sqref="B1"/>
    </sheetView>
  </sheetViews>
  <sheetFormatPr defaultRowHeight="15" x14ac:dyDescent="0.25"/>
  <cols>
    <col min="1" max="1" width="0" style="74" hidden="1" customWidth="1"/>
    <col min="2" max="2" width="3" style="74" customWidth="1"/>
    <col min="3" max="3" width="6.5703125" style="74" customWidth="1"/>
    <col min="4" max="4" width="28.5703125" style="74" customWidth="1"/>
    <col min="5" max="9" width="8.5703125" style="74" customWidth="1"/>
    <col min="10" max="10" width="9.140625" style="74"/>
    <col min="11" max="22" width="0" style="74" hidden="1" customWidth="1"/>
    <col min="23" max="16384" width="9.140625" style="74"/>
  </cols>
  <sheetData>
    <row r="1" spans="1:22" ht="55.5" customHeight="1" x14ac:dyDescent="0.25">
      <c r="C1" s="132" t="s">
        <v>69</v>
      </c>
      <c r="D1" s="132"/>
      <c r="E1" s="132"/>
      <c r="F1" s="132"/>
      <c r="G1" s="132"/>
      <c r="H1" s="132"/>
      <c r="I1" s="132"/>
    </row>
    <row r="2" spans="1:22" ht="75" customHeight="1" x14ac:dyDescent="0.25">
      <c r="C2" s="161" t="s">
        <v>16</v>
      </c>
      <c r="D2" s="162"/>
      <c r="E2" s="162"/>
      <c r="F2" s="162"/>
      <c r="G2" s="162"/>
      <c r="H2" s="162"/>
      <c r="I2" s="162"/>
    </row>
    <row r="3" spans="1:22" ht="15.75" thickBot="1" x14ac:dyDescent="0.3"/>
    <row r="4" spans="1:22" ht="15.75" thickBot="1" x14ac:dyDescent="0.3">
      <c r="D4" s="108" t="s">
        <v>47</v>
      </c>
      <c r="E4" s="75"/>
      <c r="F4" s="75"/>
      <c r="G4" s="75"/>
      <c r="H4" s="75"/>
    </row>
    <row r="5" spans="1:22" ht="74.25" customHeight="1" thickBot="1" x14ac:dyDescent="0.3">
      <c r="C5" s="103" t="s">
        <v>70</v>
      </c>
      <c r="D5" s="111" t="s">
        <v>4</v>
      </c>
      <c r="E5" s="112" t="s">
        <v>65</v>
      </c>
      <c r="F5" s="113" t="s">
        <v>66</v>
      </c>
      <c r="G5" s="114" t="s">
        <v>67</v>
      </c>
      <c r="H5" s="114" t="s">
        <v>68</v>
      </c>
      <c r="I5" s="115" t="s">
        <v>71</v>
      </c>
      <c r="M5" s="104" t="s">
        <v>4</v>
      </c>
      <c r="N5" s="105" t="s">
        <v>65</v>
      </c>
      <c r="O5" s="106" t="s">
        <v>66</v>
      </c>
      <c r="P5" s="107" t="s">
        <v>67</v>
      </c>
      <c r="Q5" s="107" t="s">
        <v>68</v>
      </c>
      <c r="R5" s="109" t="s">
        <v>71</v>
      </c>
      <c r="S5" s="110" t="s">
        <v>62</v>
      </c>
      <c r="T5" s="110" t="s">
        <v>63</v>
      </c>
      <c r="U5" s="110" t="s">
        <v>31</v>
      </c>
      <c r="V5" s="110" t="s">
        <v>72</v>
      </c>
    </row>
    <row r="6" spans="1:22" ht="26.25" customHeight="1" x14ac:dyDescent="0.25">
      <c r="A6" s="74">
        <v>1</v>
      </c>
      <c r="C6" s="93">
        <f>VLOOKUP($A6,$K$6:$T$10,10,FALSE)</f>
        <v>1</v>
      </c>
      <c r="D6" s="117" t="str">
        <f>VLOOKUP($A6,$K$6:$T$10,3,FALSE)</f>
        <v>Belarus</v>
      </c>
      <c r="E6" s="77">
        <f>VLOOKUP($A6,$K$6:$T$10,4,FALSE)</f>
        <v>2</v>
      </c>
      <c r="F6" s="120">
        <f>VLOOKUP($A6,$K$6:$T$10,5,FALSE)</f>
        <v>1</v>
      </c>
      <c r="G6" s="120">
        <f>VLOOKUP($A6,$K$6:$T$10,6,FALSE)</f>
        <v>1</v>
      </c>
      <c r="H6" s="121">
        <f>VLOOKUP($A6,$K$6:$T$10,7,FALSE)</f>
        <v>1</v>
      </c>
      <c r="I6" s="125">
        <f>VLOOKUP($A6,$K$6:$T$10,8,FALSE)</f>
        <v>5</v>
      </c>
      <c r="K6" s="74">
        <f>V6</f>
        <v>2</v>
      </c>
      <c r="L6" s="74">
        <v>1</v>
      </c>
      <c r="M6" s="74" t="str">
        <f>Startovka!B2</f>
        <v>Czech "A"</v>
      </c>
      <c r="N6" s="74">
        <f>IF($E$4="x",0,VLOOKUP(L6,'Požární útok'!$B$7:$H$11,7,FALSE))</f>
        <v>1</v>
      </c>
      <c r="O6" s="74">
        <f>IF($F$4="x",0,VLOOKUP(L6,'Štafeta 4x100'!$B$7:$H$11,7,FALSE))</f>
        <v>2</v>
      </c>
      <c r="P6" s="74">
        <f>IF($G$4="x",0,VLOOKUP(L6,'100-DRUŽSTVA'!$B$5:$K$9,10,FALSE))</f>
        <v>2</v>
      </c>
      <c r="Q6" s="74">
        <f>IF($H$4="x",0,VLOOKUP(L6,'Věž-DRUŽSTVA'!$B$5:$K$9,10,FALSE))</f>
        <v>2</v>
      </c>
      <c r="R6" s="74">
        <f t="shared" ref="R6:R10" si="0">SUM(N6:Q6)</f>
        <v>7</v>
      </c>
      <c r="S6" s="74">
        <f>_xlfn.RANK.EQ(R6,$R$6:$R$10,1)*1000+_xlfn.RANK.EQ(N6,$N$6:$N$10,1)</f>
        <v>2001</v>
      </c>
      <c r="T6" s="74">
        <f>_xlfn.RANK.EQ(S6,$S$6:$S$10,1)</f>
        <v>2</v>
      </c>
      <c r="U6" s="74">
        <f>T6*100+ROW()</f>
        <v>206</v>
      </c>
      <c r="V6" s="74">
        <f>_xlfn.RANK.EQ(U6,$U$6:$U$10,1)</f>
        <v>2</v>
      </c>
    </row>
    <row r="7" spans="1:22" ht="26.25" customHeight="1" x14ac:dyDescent="0.25">
      <c r="A7" s="74">
        <v>2</v>
      </c>
      <c r="C7" s="94">
        <f>VLOOKUP($A7,$K$6:$T$10,10,FALSE)</f>
        <v>2</v>
      </c>
      <c r="D7" s="118" t="str">
        <f>VLOOKUP($A7,$K$6:$T$10,3,FALSE)</f>
        <v>Czech "A"</v>
      </c>
      <c r="E7" s="78">
        <f>VLOOKUP($A7,$K$6:$T$10,4,FALSE)</f>
        <v>1</v>
      </c>
      <c r="F7" s="116">
        <f>VLOOKUP($A7,$K$6:$T$10,5,FALSE)</f>
        <v>2</v>
      </c>
      <c r="G7" s="116">
        <f>VLOOKUP($A7,$K$6:$T$10,6,FALSE)</f>
        <v>2</v>
      </c>
      <c r="H7" s="122">
        <f>VLOOKUP($A7,$K$6:$T$10,7,FALSE)</f>
        <v>2</v>
      </c>
      <c r="I7" s="126">
        <f>VLOOKUP($A7,$K$6:$T$10,8,FALSE)</f>
        <v>7</v>
      </c>
      <c r="K7" s="74">
        <f t="shared" ref="K7:K10" si="1">V7</f>
        <v>4</v>
      </c>
      <c r="L7" s="74">
        <v>2</v>
      </c>
      <c r="M7" s="74" t="str">
        <f>Startovka!B3</f>
        <v>Latvia</v>
      </c>
      <c r="N7" s="74">
        <f>IF($E$4="x",0,VLOOKUP(L7,'Požární útok'!$B$7:$H$11,7,FALSE))</f>
        <v>4</v>
      </c>
      <c r="O7" s="74">
        <f>IF($F$4="x",0,VLOOKUP(L7,'Štafeta 4x100'!$B$7:$H$11,7,FALSE))</f>
        <v>4</v>
      </c>
      <c r="P7" s="74">
        <f>IF($G$4="x",0,VLOOKUP(L7,'100-DRUŽSTVA'!$B$5:$K$9,10,FALSE))</f>
        <v>5</v>
      </c>
      <c r="Q7" s="74">
        <f>IF($H$4="x",0,VLOOKUP(L7,'Věž-DRUŽSTVA'!$B$5:$K$9,10,FALSE))</f>
        <v>3</v>
      </c>
      <c r="R7" s="74">
        <f t="shared" si="0"/>
        <v>16</v>
      </c>
      <c r="S7" s="74">
        <f>_xlfn.RANK.EQ(R7,$R$6:$R$10,1)*1000+_xlfn.RANK.EQ(N7,$N$6:$N$10,1)</f>
        <v>4004</v>
      </c>
      <c r="T7" s="74">
        <f>_xlfn.RANK.EQ(S7,$S$6:$S$10,1)</f>
        <v>4</v>
      </c>
      <c r="U7" s="74">
        <f t="shared" ref="U7:U10" si="2">T7*100+ROW()</f>
        <v>407</v>
      </c>
      <c r="V7" s="74">
        <f>_xlfn.RANK.EQ(U7,$U$6:$U$10,1)</f>
        <v>4</v>
      </c>
    </row>
    <row r="8" spans="1:22" ht="26.25" customHeight="1" x14ac:dyDescent="0.25">
      <c r="A8" s="74">
        <v>3</v>
      </c>
      <c r="C8" s="94">
        <f>VLOOKUP($A8,$K$6:$T$10,10,FALSE)</f>
        <v>3</v>
      </c>
      <c r="D8" s="118" t="str">
        <f>VLOOKUP($A8,$K$6:$T$10,3,FALSE)</f>
        <v>Czech "B"</v>
      </c>
      <c r="E8" s="78">
        <f>VLOOKUP($A8,$K$6:$T$10,4,FALSE)</f>
        <v>3</v>
      </c>
      <c r="F8" s="116">
        <f>VLOOKUP($A8,$K$6:$T$10,5,FALSE)</f>
        <v>3</v>
      </c>
      <c r="G8" s="116">
        <f>VLOOKUP($A8,$K$6:$T$10,6,FALSE)</f>
        <v>2</v>
      </c>
      <c r="H8" s="122">
        <f>VLOOKUP($A8,$K$6:$T$10,7,FALSE)</f>
        <v>4</v>
      </c>
      <c r="I8" s="126">
        <f>VLOOKUP($A8,$K$6:$T$10,8,FALSE)</f>
        <v>12</v>
      </c>
      <c r="K8" s="74">
        <f t="shared" si="1"/>
        <v>5</v>
      </c>
      <c r="L8" s="74">
        <v>3</v>
      </c>
      <c r="M8" s="74" t="str">
        <f>Startovka!B4</f>
        <v>Slovakia</v>
      </c>
      <c r="N8" s="74">
        <f>IF($E$4="x",0,VLOOKUP(L8,'Požární útok'!$B$7:$H$11,7,FALSE))</f>
        <v>5</v>
      </c>
      <c r="O8" s="74">
        <f>IF($F$4="x",0,VLOOKUP(L8,'Štafeta 4x100'!$B$7:$H$11,7,FALSE))</f>
        <v>5</v>
      </c>
      <c r="P8" s="74">
        <f>IF($G$4="x",0,VLOOKUP(L8,'100-DRUŽSTVA'!$B$5:$K$9,10,FALSE))</f>
        <v>2</v>
      </c>
      <c r="Q8" s="74">
        <f>IF($H$4="x",0,VLOOKUP(L8,'Věž-DRUŽSTVA'!$B$5:$K$9,10,FALSE))</f>
        <v>5</v>
      </c>
      <c r="R8" s="74">
        <f t="shared" si="0"/>
        <v>17</v>
      </c>
      <c r="S8" s="74">
        <f>_xlfn.RANK.EQ(R8,$R$6:$R$10,1)*1000+_xlfn.RANK.EQ(N8,$N$6:$N$10,1)</f>
        <v>5005</v>
      </c>
      <c r="T8" s="74">
        <f>_xlfn.RANK.EQ(S8,$S$6:$S$10,1)</f>
        <v>5</v>
      </c>
      <c r="U8" s="74">
        <f t="shared" si="2"/>
        <v>508</v>
      </c>
      <c r="V8" s="74">
        <f>_xlfn.RANK.EQ(U8,$U$6:$U$10,1)</f>
        <v>5</v>
      </c>
    </row>
    <row r="9" spans="1:22" ht="26.25" customHeight="1" x14ac:dyDescent="0.25">
      <c r="A9" s="74">
        <v>4</v>
      </c>
      <c r="C9" s="94">
        <f>VLOOKUP($A9,$K$6:$T$10,10,FALSE)</f>
        <v>4</v>
      </c>
      <c r="D9" s="118" t="str">
        <f>VLOOKUP($A9,$K$6:$T$10,3,FALSE)</f>
        <v>Latvia</v>
      </c>
      <c r="E9" s="78">
        <f>VLOOKUP($A9,$K$6:$T$10,4,FALSE)</f>
        <v>4</v>
      </c>
      <c r="F9" s="116">
        <f>VLOOKUP($A9,$K$6:$T$10,5,FALSE)</f>
        <v>4</v>
      </c>
      <c r="G9" s="116">
        <f>VLOOKUP($A9,$K$6:$T$10,6,FALSE)</f>
        <v>5</v>
      </c>
      <c r="H9" s="122">
        <f>VLOOKUP($A9,$K$6:$T$10,7,FALSE)</f>
        <v>3</v>
      </c>
      <c r="I9" s="126">
        <f>VLOOKUP($A9,$K$6:$T$10,8,FALSE)</f>
        <v>16</v>
      </c>
      <c r="K9" s="74">
        <f t="shared" si="1"/>
        <v>3</v>
      </c>
      <c r="L9" s="74">
        <v>4</v>
      </c>
      <c r="M9" s="74" t="str">
        <f>Startovka!B5</f>
        <v>Czech "B"</v>
      </c>
      <c r="N9" s="74">
        <f>IF($E$4="x",0,VLOOKUP(L9,'Požární útok'!$B$7:$H$11,7,FALSE))</f>
        <v>3</v>
      </c>
      <c r="O9" s="74">
        <f>IF($F$4="x",0,VLOOKUP(L9,'Štafeta 4x100'!$B$7:$H$11,7,FALSE))</f>
        <v>3</v>
      </c>
      <c r="P9" s="74">
        <f>IF($G$4="x",0,VLOOKUP(L9,'100-DRUŽSTVA'!$B$5:$K$9,10,FALSE))</f>
        <v>2</v>
      </c>
      <c r="Q9" s="74">
        <f>IF($H$4="x",0,VLOOKUP(L9,'Věž-DRUŽSTVA'!$B$5:$K$9,10,FALSE))</f>
        <v>4</v>
      </c>
      <c r="R9" s="74">
        <f t="shared" si="0"/>
        <v>12</v>
      </c>
      <c r="S9" s="74">
        <f>_xlfn.RANK.EQ(R9,$R$6:$R$10,1)*1000+_xlfn.RANK.EQ(N9,$N$6:$N$10,1)</f>
        <v>3003</v>
      </c>
      <c r="T9" s="74">
        <f>_xlfn.RANK.EQ(S9,$S$6:$S$10,1)</f>
        <v>3</v>
      </c>
      <c r="U9" s="74">
        <f t="shared" si="2"/>
        <v>309</v>
      </c>
      <c r="V9" s="74">
        <f>_xlfn.RANK.EQ(U9,$U$6:$U$10,1)</f>
        <v>3</v>
      </c>
    </row>
    <row r="10" spans="1:22" ht="26.25" customHeight="1" thickBot="1" x14ac:dyDescent="0.3">
      <c r="A10" s="74">
        <v>5</v>
      </c>
      <c r="C10" s="95">
        <f>VLOOKUP($A10,$K$6:$T$10,10,FALSE)</f>
        <v>5</v>
      </c>
      <c r="D10" s="119" t="str">
        <f>VLOOKUP($A10,$K$6:$T$10,3,FALSE)</f>
        <v>Slovakia</v>
      </c>
      <c r="E10" s="79">
        <f>VLOOKUP($A10,$K$6:$T$10,4,FALSE)</f>
        <v>5</v>
      </c>
      <c r="F10" s="123">
        <f>VLOOKUP($A10,$K$6:$T$10,5,FALSE)</f>
        <v>5</v>
      </c>
      <c r="G10" s="123">
        <f>VLOOKUP($A10,$K$6:$T$10,6,FALSE)</f>
        <v>2</v>
      </c>
      <c r="H10" s="124">
        <f>VLOOKUP($A10,$K$6:$T$10,7,FALSE)</f>
        <v>5</v>
      </c>
      <c r="I10" s="127">
        <f>VLOOKUP($A10,$K$6:$T$10,8,FALSE)</f>
        <v>17</v>
      </c>
      <c r="K10" s="74">
        <f t="shared" si="1"/>
        <v>1</v>
      </c>
      <c r="L10" s="74">
        <v>5</v>
      </c>
      <c r="M10" s="74" t="str">
        <f>Startovka!B6</f>
        <v>Belarus</v>
      </c>
      <c r="N10" s="74">
        <f>IF($E$4="x",0,VLOOKUP(L10,'Požární útok'!$B$7:$H$11,7,FALSE))</f>
        <v>2</v>
      </c>
      <c r="O10" s="74">
        <f>IF($F$4="x",0,VLOOKUP(L10,'Štafeta 4x100'!$B$7:$H$11,7,FALSE))</f>
        <v>1</v>
      </c>
      <c r="P10" s="74">
        <f>IF($G$4="x",0,VLOOKUP(L10,'100-DRUŽSTVA'!$B$5:$K$9,10,FALSE))</f>
        <v>1</v>
      </c>
      <c r="Q10" s="74">
        <f>IF($H$4="x",0,VLOOKUP(L10,'Věž-DRUŽSTVA'!$B$5:$K$9,10,FALSE))</f>
        <v>1</v>
      </c>
      <c r="R10" s="74">
        <f t="shared" si="0"/>
        <v>5</v>
      </c>
      <c r="S10" s="74">
        <f>_xlfn.RANK.EQ(R10,$R$6:$R$10,1)*1000+_xlfn.RANK.EQ(N10,$N$6:$N$10,1)</f>
        <v>1002</v>
      </c>
      <c r="T10" s="74">
        <f>_xlfn.RANK.EQ(S10,$S$6:$S$10,1)</f>
        <v>1</v>
      </c>
      <c r="U10" s="74">
        <f t="shared" si="2"/>
        <v>110</v>
      </c>
      <c r="V10" s="74">
        <f>_xlfn.RANK.EQ(U10,$U$6:$U$10,1)</f>
        <v>1</v>
      </c>
    </row>
  </sheetData>
  <mergeCells count="2">
    <mergeCell ref="C1:I1"/>
    <mergeCell ref="C2: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32" t="s">
        <v>12</v>
      </c>
      <c r="E1" s="133"/>
      <c r="F1" s="133"/>
      <c r="G1" s="133"/>
      <c r="H1" s="133"/>
      <c r="I1" s="133"/>
      <c r="J1" s="133"/>
      <c r="K1" s="133"/>
      <c r="L1" s="133"/>
      <c r="M1" s="43"/>
      <c r="AC1" t="str">
        <f>vez_MLADŠÍ!AC1</f>
        <v>Czech "A"</v>
      </c>
      <c r="AD1" t="str">
        <f>vez_MLADŠÍ!AD1</f>
        <v>Latvia</v>
      </c>
      <c r="AE1" t="str">
        <f>vez_MLADŠÍ!AE1</f>
        <v>Slovakia</v>
      </c>
      <c r="AF1" t="str">
        <f>vez_MLADŠÍ!AF1</f>
        <v>Czech "B"</v>
      </c>
      <c r="AG1" t="str">
        <f>vez_MLADŠÍ!AG1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3</v>
      </c>
      <c r="AD2">
        <f>IF(AD5=9999,COUNTA($AC$6:$AG$6),_xlfn.RANK.EQ(AD3,$AC$3:$AG$3,1))</f>
        <v>4</v>
      </c>
      <c r="AE2">
        <f>IF(AE5=9999,COUNTA($AC$6:$AG$6),_xlfn.RANK.EQ(AE3,$AC$3:$AG$3,1))</f>
        <v>5</v>
      </c>
      <c r="AF2">
        <f>IF(AF5=9999,COUNTA($AC$6:$AG$6),_xlfn.RANK.EQ(AF3,$AC$3:$AG$3,1))</f>
        <v>2</v>
      </c>
      <c r="AG2">
        <f>IF(AG5=9999,COUNTA($AC$6:$AG$6),_xlfn.RANK.EQ(AG3,$AC$3:$AG$3,1))</f>
        <v>1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4"/>
      <c r="AC3">
        <f t="shared" ref="AC3:AG3" si="0">IF(OR(AC5="",AC5=9999),9999,AC4+AC5)</f>
        <v>17.29</v>
      </c>
      <c r="AD3">
        <f t="shared" si="0"/>
        <v>17.72</v>
      </c>
      <c r="AE3">
        <f t="shared" si="0"/>
        <v>20.58</v>
      </c>
      <c r="AF3">
        <f t="shared" si="0"/>
        <v>16.670000000000002</v>
      </c>
      <c r="AG3">
        <f t="shared" si="0"/>
        <v>15.02</v>
      </c>
    </row>
    <row r="4" spans="1:33" ht="14.25" customHeight="1" thickBot="1" x14ac:dyDescent="0.3">
      <c r="D4" s="136" t="s">
        <v>14</v>
      </c>
      <c r="E4" s="137"/>
      <c r="F4" s="18" t="s">
        <v>13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8</v>
      </c>
      <c r="AD4">
        <f t="shared" si="1"/>
        <v>8.83</v>
      </c>
      <c r="AE4">
        <f t="shared" si="1"/>
        <v>8.8699999999999992</v>
      </c>
      <c r="AF4">
        <f t="shared" si="1"/>
        <v>8.2100000000000009</v>
      </c>
      <c r="AG4">
        <f t="shared" si="1"/>
        <v>7.44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45"/>
      <c r="L5" s="130" t="s">
        <v>0</v>
      </c>
      <c r="M5" s="130" t="s">
        <v>17</v>
      </c>
      <c r="AC5">
        <f t="shared" ref="AC5:AG5" si="2">IF(ISERROR(SMALL(AC7:AC42,2)),9999,SMALL(AC7:AC42,2))</f>
        <v>9.2899999999999991</v>
      </c>
      <c r="AD5">
        <f t="shared" si="2"/>
        <v>8.89</v>
      </c>
      <c r="AE5">
        <f t="shared" si="2"/>
        <v>11.71</v>
      </c>
      <c r="AF5">
        <f t="shared" si="2"/>
        <v>8.4600000000000009</v>
      </c>
      <c r="AG5">
        <f t="shared" si="2"/>
        <v>7.58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46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>AC1</f>
        <v>Czech "A"</v>
      </c>
      <c r="AD6" t="str">
        <f t="shared" ref="AD6:AG6" si="3">AD1</f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1</v>
      </c>
      <c r="B7">
        <f>Y7</f>
        <v>1</v>
      </c>
      <c r="C7">
        <f>U7</f>
        <v>4</v>
      </c>
      <c r="D7" s="12">
        <f t="shared" ref="D7:D42" si="4">IF(E7="","",S7)</f>
        <v>4</v>
      </c>
      <c r="E7" s="11">
        <v>41</v>
      </c>
      <c r="F7" s="10" t="s">
        <v>105</v>
      </c>
      <c r="G7" s="10" t="s">
        <v>73</v>
      </c>
      <c r="H7" s="9">
        <v>2002</v>
      </c>
      <c r="I7" s="8">
        <v>13.71</v>
      </c>
      <c r="J7" s="8">
        <v>8</v>
      </c>
      <c r="K7" s="8"/>
      <c r="L7" s="7">
        <f t="shared" ref="L7:L42" si="5">IF(E7="","",IF(AND(I7="",J7=""),"DNS",IF(OR(J7="",J7="DNS"),I7,IF(I7="NP",J7,IF(J7="NP",I7,MIN(I7:J7))))))</f>
        <v>8</v>
      </c>
      <c r="M7" s="15" t="s">
        <v>18</v>
      </c>
      <c r="N7">
        <f t="shared" ref="N7:O42" si="6">IF(I7="",9999,IF(I7="DNS",9999,IF(I7="NP",999,I7)))</f>
        <v>13.71</v>
      </c>
      <c r="O7">
        <f t="shared" si="6"/>
        <v>8</v>
      </c>
      <c r="P7">
        <f t="shared" ref="P7:P42" si="7">MIN(N7:O7)</f>
        <v>8</v>
      </c>
      <c r="Q7">
        <f t="shared" ref="Q7:Q42" si="8">N7+O7</f>
        <v>21.71</v>
      </c>
      <c r="R7">
        <f>_xlfn.RANK.EQ(P7,$P$7:$P$42,1)*100+_xlfn.RANK.EQ(Q7,$Q$7:$Q$42,1)</f>
        <v>414</v>
      </c>
      <c r="S7">
        <f>_xlfn.RANK.EQ(R7,$R$7:$R$42,1)</f>
        <v>4</v>
      </c>
      <c r="T7">
        <f>S7*1000+ROW()</f>
        <v>4007</v>
      </c>
      <c r="U7">
        <f>_xlfn.RANK.EQ(T7,$T$7:$T$42,1)</f>
        <v>4</v>
      </c>
      <c r="V7">
        <f>IF(M7="x",P7,9999)</f>
        <v>8</v>
      </c>
      <c r="W7">
        <f>IF(M7="x",Q7,9999)</f>
        <v>21.71</v>
      </c>
      <c r="X7">
        <f>_xlfn.RANK.EQ(V7,$V$7:$V$42,1)*100+_xlfn.RANK.EQ(W7,$W$7:$W$42,1)</f>
        <v>107</v>
      </c>
      <c r="Y7">
        <f>IF(M7="x",_xlfn.RANK.EQ(X7,$X$7:$X$42,1),99)</f>
        <v>1</v>
      </c>
      <c r="Z7">
        <f>Y7*1000+ROW()</f>
        <v>1007</v>
      </c>
      <c r="AA7">
        <f>IF(M7="x",_xlfn.RANK.EQ(Z7,$Z$7:$Z$42,1),99)</f>
        <v>1</v>
      </c>
      <c r="AC7">
        <f>IF(AC$6=$G7,$P7,"")</f>
        <v>8</v>
      </c>
      <c r="AD7" t="str">
        <f t="shared" ref="AD7:AG26" si="9">IF(AD$6=$G7,$P7,"")</f>
        <v/>
      </c>
      <c r="AE7" t="str">
        <f t="shared" si="9"/>
        <v/>
      </c>
      <c r="AF7" t="str">
        <f t="shared" si="9"/>
        <v/>
      </c>
      <c r="AG7" t="str">
        <f t="shared" si="9"/>
        <v/>
      </c>
    </row>
    <row r="8" spans="1:33" x14ac:dyDescent="0.25">
      <c r="A8">
        <f t="shared" ref="A8:A42" si="10">AA8</f>
        <v>99</v>
      </c>
      <c r="B8">
        <f t="shared" ref="B8:B42" si="11">Y8</f>
        <v>99</v>
      </c>
      <c r="C8">
        <f t="shared" ref="C8:C42" si="12">U8</f>
        <v>13</v>
      </c>
      <c r="D8" s="6">
        <f t="shared" si="4"/>
        <v>13</v>
      </c>
      <c r="E8" s="5">
        <v>42</v>
      </c>
      <c r="F8" s="4" t="s">
        <v>106</v>
      </c>
      <c r="G8" s="4" t="s">
        <v>76</v>
      </c>
      <c r="H8" s="3">
        <v>2003</v>
      </c>
      <c r="I8" s="2">
        <v>10.74</v>
      </c>
      <c r="J8" s="2">
        <v>9.59</v>
      </c>
      <c r="K8" s="2"/>
      <c r="L8" s="1">
        <f t="shared" si="5"/>
        <v>9.59</v>
      </c>
      <c r="M8" s="15"/>
      <c r="N8">
        <f t="shared" si="6"/>
        <v>10.74</v>
      </c>
      <c r="O8">
        <f t="shared" si="6"/>
        <v>9.59</v>
      </c>
      <c r="P8">
        <f t="shared" si="7"/>
        <v>9.59</v>
      </c>
      <c r="Q8">
        <f t="shared" si="8"/>
        <v>20.329999999999998</v>
      </c>
      <c r="R8">
        <f t="shared" ref="R8:R42" si="13">_xlfn.RANK.EQ(P8,$P$7:$P$42,1)*100+_xlfn.RANK.EQ(Q8,$Q$7:$Q$42,1)</f>
        <v>1308</v>
      </c>
      <c r="S8">
        <f t="shared" ref="S8:S42" si="14">_xlfn.RANK.EQ(R8,$R$7:$R$42,1)</f>
        <v>13</v>
      </c>
      <c r="T8">
        <f t="shared" ref="T8:T42" si="15">S8*1000+ROW()</f>
        <v>13008</v>
      </c>
      <c r="U8">
        <f t="shared" ref="U8:U42" si="16">_xlfn.RANK.EQ(T8,$T$7:$T$42,1)</f>
        <v>13</v>
      </c>
      <c r="V8">
        <f t="shared" ref="V8:V42" si="17">IF(M8="x",P8,9999)</f>
        <v>9999</v>
      </c>
      <c r="W8">
        <f t="shared" ref="W8:W42" si="18">IF(M8="x",Q8,9999)</f>
        <v>9999</v>
      </c>
      <c r="X8">
        <f t="shared" ref="X8:X42" si="19">_xlfn.RANK.EQ(V8,$V$7:$V$42,1)*100+_xlfn.RANK.EQ(W8,$W$7:$W$42,1)</f>
        <v>1616</v>
      </c>
      <c r="Y8">
        <f t="shared" ref="Y8:Y42" si="20">IF(M8="x",_xlfn.RANK.EQ(X8,$X$7:$X$42,1),99)</f>
        <v>99</v>
      </c>
      <c r="Z8">
        <f t="shared" ref="Z8:Z42" si="21">Y8*1000+ROW()</f>
        <v>99008</v>
      </c>
      <c r="AA8">
        <f t="shared" ref="AA8:AA42" si="22">IF(M8="x",_xlfn.RANK.EQ(Z8,$Z$7:$Z$42,1),99)</f>
        <v>99</v>
      </c>
      <c r="AC8" t="str">
        <f t="shared" ref="AC8:AG27" si="23">IF(AC$6=$G8,$P8,"")</f>
        <v/>
      </c>
      <c r="AD8">
        <f t="shared" si="9"/>
        <v>9.59</v>
      </c>
      <c r="AE8" t="str">
        <f t="shared" si="9"/>
        <v/>
      </c>
      <c r="AF8" t="str">
        <f t="shared" si="9"/>
        <v/>
      </c>
      <c r="AG8" t="str">
        <f t="shared" si="9"/>
        <v/>
      </c>
    </row>
    <row r="9" spans="1:33" x14ac:dyDescent="0.25">
      <c r="A9">
        <f t="shared" si="10"/>
        <v>99</v>
      </c>
      <c r="B9">
        <f t="shared" si="11"/>
        <v>99</v>
      </c>
      <c r="C9">
        <f t="shared" si="12"/>
        <v>9</v>
      </c>
      <c r="D9" s="6">
        <f t="shared" si="4"/>
        <v>9</v>
      </c>
      <c r="E9" s="5">
        <v>43</v>
      </c>
      <c r="F9" s="4" t="s">
        <v>107</v>
      </c>
      <c r="G9" s="4" t="s">
        <v>75</v>
      </c>
      <c r="H9" s="3">
        <v>2003</v>
      </c>
      <c r="I9" s="2">
        <v>12.39</v>
      </c>
      <c r="J9" s="2">
        <v>8.8699999999999992</v>
      </c>
      <c r="K9" s="2"/>
      <c r="L9" s="1">
        <f t="shared" si="5"/>
        <v>8.8699999999999992</v>
      </c>
      <c r="M9" s="15"/>
      <c r="N9">
        <f t="shared" si="6"/>
        <v>12.39</v>
      </c>
      <c r="O9">
        <f t="shared" si="6"/>
        <v>8.8699999999999992</v>
      </c>
      <c r="P9">
        <f t="shared" si="7"/>
        <v>8.8699999999999992</v>
      </c>
      <c r="Q9">
        <f t="shared" si="8"/>
        <v>21.259999999999998</v>
      </c>
      <c r="R9">
        <f t="shared" si="13"/>
        <v>910</v>
      </c>
      <c r="S9">
        <f t="shared" si="14"/>
        <v>9</v>
      </c>
      <c r="T9">
        <f t="shared" si="15"/>
        <v>9009</v>
      </c>
      <c r="U9">
        <f t="shared" si="16"/>
        <v>9</v>
      </c>
      <c r="V9">
        <f t="shared" si="17"/>
        <v>9999</v>
      </c>
      <c r="W9">
        <f t="shared" si="18"/>
        <v>9999</v>
      </c>
      <c r="X9">
        <f t="shared" si="19"/>
        <v>1616</v>
      </c>
      <c r="Y9">
        <f t="shared" si="20"/>
        <v>99</v>
      </c>
      <c r="Z9">
        <f t="shared" si="21"/>
        <v>99009</v>
      </c>
      <c r="AA9">
        <f t="shared" si="22"/>
        <v>99</v>
      </c>
      <c r="AC9" t="str">
        <f t="shared" si="23"/>
        <v/>
      </c>
      <c r="AD9" t="str">
        <f t="shared" si="9"/>
        <v/>
      </c>
      <c r="AE9">
        <f t="shared" si="9"/>
        <v>8.8699999999999992</v>
      </c>
      <c r="AF9" t="str">
        <f t="shared" si="9"/>
        <v/>
      </c>
      <c r="AG9" t="str">
        <f t="shared" si="9"/>
        <v/>
      </c>
    </row>
    <row r="10" spans="1:33" x14ac:dyDescent="0.25">
      <c r="A10">
        <f t="shared" si="10"/>
        <v>3</v>
      </c>
      <c r="B10">
        <f t="shared" si="11"/>
        <v>3</v>
      </c>
      <c r="C10">
        <f t="shared" si="12"/>
        <v>6</v>
      </c>
      <c r="D10" s="6">
        <f t="shared" si="4"/>
        <v>6</v>
      </c>
      <c r="E10" s="5">
        <v>44</v>
      </c>
      <c r="F10" s="4" t="s">
        <v>108</v>
      </c>
      <c r="G10" s="4" t="s">
        <v>74</v>
      </c>
      <c r="H10" s="3">
        <v>2002</v>
      </c>
      <c r="I10" s="2">
        <v>10.18</v>
      </c>
      <c r="J10" s="2">
        <v>8.4600000000000009</v>
      </c>
      <c r="K10" s="2"/>
      <c r="L10" s="1">
        <f t="shared" si="5"/>
        <v>8.4600000000000009</v>
      </c>
      <c r="M10" s="15" t="s">
        <v>18</v>
      </c>
      <c r="N10">
        <f t="shared" si="6"/>
        <v>10.18</v>
      </c>
      <c r="O10">
        <f t="shared" si="6"/>
        <v>8.4600000000000009</v>
      </c>
      <c r="P10">
        <f t="shared" si="7"/>
        <v>8.4600000000000009</v>
      </c>
      <c r="Q10">
        <f t="shared" si="8"/>
        <v>18.64</v>
      </c>
      <c r="R10">
        <f t="shared" si="13"/>
        <v>604</v>
      </c>
      <c r="S10">
        <f t="shared" si="14"/>
        <v>6</v>
      </c>
      <c r="T10">
        <f t="shared" si="15"/>
        <v>6010</v>
      </c>
      <c r="U10">
        <f t="shared" si="16"/>
        <v>6</v>
      </c>
      <c r="V10">
        <f t="shared" si="17"/>
        <v>8.4600000000000009</v>
      </c>
      <c r="W10">
        <f t="shared" si="18"/>
        <v>18.64</v>
      </c>
      <c r="X10">
        <f t="shared" si="19"/>
        <v>301</v>
      </c>
      <c r="Y10">
        <f t="shared" si="20"/>
        <v>3</v>
      </c>
      <c r="Z10">
        <f t="shared" si="21"/>
        <v>3010</v>
      </c>
      <c r="AA10">
        <f t="shared" si="22"/>
        <v>3</v>
      </c>
      <c r="AC10" t="str">
        <f t="shared" si="23"/>
        <v/>
      </c>
      <c r="AD10" t="str">
        <f t="shared" si="9"/>
        <v/>
      </c>
      <c r="AE10" t="str">
        <f t="shared" si="9"/>
        <v/>
      </c>
      <c r="AF10">
        <f t="shared" si="9"/>
        <v>8.4600000000000009</v>
      </c>
      <c r="AG10" t="str">
        <f t="shared" si="9"/>
        <v/>
      </c>
    </row>
    <row r="11" spans="1:33" x14ac:dyDescent="0.25">
      <c r="A11">
        <f t="shared" si="10"/>
        <v>99</v>
      </c>
      <c r="B11">
        <f t="shared" si="11"/>
        <v>99</v>
      </c>
      <c r="C11">
        <f t="shared" si="12"/>
        <v>2</v>
      </c>
      <c r="D11" s="22">
        <f t="shared" si="4"/>
        <v>2</v>
      </c>
      <c r="E11" s="23">
        <v>45</v>
      </c>
      <c r="F11" s="21" t="s">
        <v>109</v>
      </c>
      <c r="G11" s="21" t="s">
        <v>77</v>
      </c>
      <c r="H11" s="24">
        <v>2002</v>
      </c>
      <c r="I11" s="25">
        <v>7.58</v>
      </c>
      <c r="J11" s="25">
        <v>7.59</v>
      </c>
      <c r="K11" s="25"/>
      <c r="L11" s="26">
        <f t="shared" si="5"/>
        <v>7.58</v>
      </c>
      <c r="M11" s="47"/>
      <c r="N11">
        <f t="shared" si="6"/>
        <v>7.58</v>
      </c>
      <c r="O11">
        <f t="shared" si="6"/>
        <v>7.59</v>
      </c>
      <c r="P11">
        <f t="shared" si="7"/>
        <v>7.58</v>
      </c>
      <c r="Q11">
        <f t="shared" si="8"/>
        <v>15.17</v>
      </c>
      <c r="R11">
        <f t="shared" si="13"/>
        <v>201</v>
      </c>
      <c r="S11">
        <f t="shared" si="14"/>
        <v>2</v>
      </c>
      <c r="T11">
        <f t="shared" si="15"/>
        <v>2011</v>
      </c>
      <c r="U11">
        <f t="shared" si="16"/>
        <v>2</v>
      </c>
      <c r="V11">
        <f t="shared" si="17"/>
        <v>9999</v>
      </c>
      <c r="W11">
        <f t="shared" si="18"/>
        <v>9999</v>
      </c>
      <c r="X11">
        <f t="shared" si="19"/>
        <v>1616</v>
      </c>
      <c r="Y11">
        <f t="shared" si="20"/>
        <v>99</v>
      </c>
      <c r="Z11">
        <f t="shared" si="21"/>
        <v>99011</v>
      </c>
      <c r="AA11">
        <f t="shared" si="22"/>
        <v>99</v>
      </c>
      <c r="AC11" t="str">
        <f t="shared" si="23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>
        <f t="shared" si="9"/>
        <v>7.58</v>
      </c>
    </row>
    <row r="12" spans="1:33" x14ac:dyDescent="0.25">
      <c r="A12">
        <f t="shared" si="10"/>
        <v>15</v>
      </c>
      <c r="B12">
        <f t="shared" si="11"/>
        <v>15</v>
      </c>
      <c r="C12">
        <f t="shared" si="12"/>
        <v>24</v>
      </c>
      <c r="D12" s="22">
        <f t="shared" si="4"/>
        <v>24</v>
      </c>
      <c r="E12" s="23">
        <v>46</v>
      </c>
      <c r="F12" s="21" t="s">
        <v>110</v>
      </c>
      <c r="G12" s="21" t="s">
        <v>111</v>
      </c>
      <c r="H12" s="24">
        <v>2003</v>
      </c>
      <c r="I12" s="25">
        <v>13.04</v>
      </c>
      <c r="J12" s="25">
        <v>13.62</v>
      </c>
      <c r="K12" s="25"/>
      <c r="L12" s="26">
        <f t="shared" si="5"/>
        <v>13.04</v>
      </c>
      <c r="M12" s="47" t="s">
        <v>18</v>
      </c>
      <c r="N12">
        <f t="shared" si="6"/>
        <v>13.04</v>
      </c>
      <c r="O12">
        <f t="shared" si="6"/>
        <v>13.62</v>
      </c>
      <c r="P12">
        <f t="shared" si="7"/>
        <v>13.04</v>
      </c>
      <c r="Q12">
        <f t="shared" si="8"/>
        <v>26.659999999999997</v>
      </c>
      <c r="R12">
        <f t="shared" si="13"/>
        <v>2423</v>
      </c>
      <c r="S12">
        <f t="shared" si="14"/>
        <v>24</v>
      </c>
      <c r="T12">
        <f t="shared" si="15"/>
        <v>24012</v>
      </c>
      <c r="U12">
        <f t="shared" si="16"/>
        <v>24</v>
      </c>
      <c r="V12">
        <f t="shared" si="17"/>
        <v>13.04</v>
      </c>
      <c r="W12">
        <f t="shared" si="18"/>
        <v>26.659999999999997</v>
      </c>
      <c r="X12">
        <f t="shared" si="19"/>
        <v>1514</v>
      </c>
      <c r="Y12">
        <f t="shared" si="20"/>
        <v>15</v>
      </c>
      <c r="Z12">
        <f t="shared" si="21"/>
        <v>15012</v>
      </c>
      <c r="AA12">
        <f t="shared" si="22"/>
        <v>15</v>
      </c>
      <c r="AC12" t="str">
        <f t="shared" si="23"/>
        <v/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9"/>
        <v/>
      </c>
    </row>
    <row r="13" spans="1:33" x14ac:dyDescent="0.25">
      <c r="A13">
        <f t="shared" si="10"/>
        <v>99</v>
      </c>
      <c r="B13">
        <f t="shared" si="11"/>
        <v>99</v>
      </c>
      <c r="C13">
        <f t="shared" si="12"/>
        <v>25</v>
      </c>
      <c r="D13" s="22">
        <f t="shared" si="4"/>
        <v>25</v>
      </c>
      <c r="E13" s="23">
        <v>47</v>
      </c>
      <c r="F13" s="21" t="s">
        <v>112</v>
      </c>
      <c r="G13" s="21" t="s">
        <v>113</v>
      </c>
      <c r="H13" s="24">
        <v>2003</v>
      </c>
      <c r="I13" s="25">
        <v>14.75</v>
      </c>
      <c r="J13" s="25">
        <v>15.78</v>
      </c>
      <c r="K13" s="25"/>
      <c r="L13" s="26">
        <f t="shared" si="5"/>
        <v>14.75</v>
      </c>
      <c r="M13" s="47"/>
      <c r="N13">
        <f t="shared" si="6"/>
        <v>14.75</v>
      </c>
      <c r="O13">
        <f t="shared" si="6"/>
        <v>15.78</v>
      </c>
      <c r="P13">
        <f t="shared" si="7"/>
        <v>14.75</v>
      </c>
      <c r="Q13">
        <f t="shared" si="8"/>
        <v>30.53</v>
      </c>
      <c r="R13">
        <f t="shared" si="13"/>
        <v>2524</v>
      </c>
      <c r="S13">
        <f t="shared" si="14"/>
        <v>25</v>
      </c>
      <c r="T13">
        <f t="shared" si="15"/>
        <v>25013</v>
      </c>
      <c r="U13">
        <f t="shared" si="16"/>
        <v>25</v>
      </c>
      <c r="V13">
        <f t="shared" si="17"/>
        <v>9999</v>
      </c>
      <c r="W13">
        <f t="shared" si="18"/>
        <v>9999</v>
      </c>
      <c r="X13">
        <f t="shared" si="19"/>
        <v>1616</v>
      </c>
      <c r="Y13">
        <f t="shared" si="20"/>
        <v>99</v>
      </c>
      <c r="Z13">
        <f t="shared" si="21"/>
        <v>99013</v>
      </c>
      <c r="AA13">
        <f t="shared" si="22"/>
        <v>99</v>
      </c>
      <c r="AC13" t="str">
        <f t="shared" si="23"/>
        <v/>
      </c>
      <c r="AD13" t="str">
        <f t="shared" si="9"/>
        <v/>
      </c>
      <c r="AE13" t="str">
        <f t="shared" si="9"/>
        <v/>
      </c>
      <c r="AF13" t="str">
        <f t="shared" si="9"/>
        <v/>
      </c>
      <c r="AG13" t="str">
        <f t="shared" si="9"/>
        <v/>
      </c>
    </row>
    <row r="14" spans="1:33" x14ac:dyDescent="0.25">
      <c r="A14">
        <f t="shared" si="10"/>
        <v>10</v>
      </c>
      <c r="B14">
        <f t="shared" si="11"/>
        <v>10</v>
      </c>
      <c r="C14">
        <f t="shared" si="12"/>
        <v>17</v>
      </c>
      <c r="D14" s="22">
        <f t="shared" si="4"/>
        <v>17</v>
      </c>
      <c r="E14" s="23">
        <v>48</v>
      </c>
      <c r="F14" s="21" t="s">
        <v>114</v>
      </c>
      <c r="G14" s="21" t="s">
        <v>115</v>
      </c>
      <c r="H14" s="24">
        <v>2003</v>
      </c>
      <c r="I14" s="25">
        <v>11.62</v>
      </c>
      <c r="J14" s="25">
        <v>10.79</v>
      </c>
      <c r="K14" s="25"/>
      <c r="L14" s="26">
        <f t="shared" si="5"/>
        <v>10.79</v>
      </c>
      <c r="M14" s="47" t="s">
        <v>18</v>
      </c>
      <c r="N14">
        <f t="shared" si="6"/>
        <v>11.62</v>
      </c>
      <c r="O14">
        <f t="shared" si="6"/>
        <v>10.79</v>
      </c>
      <c r="P14">
        <f t="shared" si="7"/>
        <v>10.79</v>
      </c>
      <c r="Q14">
        <f t="shared" si="8"/>
        <v>22.409999999999997</v>
      </c>
      <c r="R14">
        <f t="shared" si="13"/>
        <v>1715</v>
      </c>
      <c r="S14">
        <f t="shared" si="14"/>
        <v>17</v>
      </c>
      <c r="T14">
        <f t="shared" si="15"/>
        <v>17014</v>
      </c>
      <c r="U14">
        <f t="shared" si="16"/>
        <v>17</v>
      </c>
      <c r="V14">
        <f t="shared" si="17"/>
        <v>10.79</v>
      </c>
      <c r="W14">
        <f t="shared" si="18"/>
        <v>22.409999999999997</v>
      </c>
      <c r="X14">
        <f t="shared" si="19"/>
        <v>1008</v>
      </c>
      <c r="Y14">
        <f t="shared" si="20"/>
        <v>10</v>
      </c>
      <c r="Z14">
        <f t="shared" si="21"/>
        <v>10014</v>
      </c>
      <c r="AA14">
        <f t="shared" si="22"/>
        <v>10</v>
      </c>
      <c r="AC14" t="str">
        <f t="shared" si="23"/>
        <v/>
      </c>
      <c r="AD14" t="str">
        <f t="shared" si="9"/>
        <v/>
      </c>
      <c r="AE14" t="str">
        <f t="shared" si="9"/>
        <v/>
      </c>
      <c r="AF14" t="str">
        <f t="shared" si="9"/>
        <v/>
      </c>
      <c r="AG14" t="str">
        <f t="shared" si="9"/>
        <v/>
      </c>
    </row>
    <row r="15" spans="1:33" x14ac:dyDescent="0.25">
      <c r="A15">
        <f t="shared" si="10"/>
        <v>13</v>
      </c>
      <c r="B15">
        <f t="shared" si="11"/>
        <v>13</v>
      </c>
      <c r="C15">
        <f t="shared" si="12"/>
        <v>21</v>
      </c>
      <c r="D15" s="6">
        <f t="shared" si="4"/>
        <v>21</v>
      </c>
      <c r="E15" s="5">
        <v>49</v>
      </c>
      <c r="F15" s="4" t="s">
        <v>116</v>
      </c>
      <c r="G15" s="4" t="s">
        <v>117</v>
      </c>
      <c r="H15" s="3">
        <v>2002</v>
      </c>
      <c r="I15" s="2">
        <v>11.81</v>
      </c>
      <c r="J15" s="2">
        <v>12.09</v>
      </c>
      <c r="K15" s="2"/>
      <c r="L15" s="1">
        <f t="shared" si="5"/>
        <v>11.81</v>
      </c>
      <c r="M15" s="15" t="s">
        <v>18</v>
      </c>
      <c r="N15">
        <f t="shared" si="6"/>
        <v>11.81</v>
      </c>
      <c r="O15">
        <f t="shared" si="6"/>
        <v>12.09</v>
      </c>
      <c r="P15">
        <f t="shared" si="7"/>
        <v>11.81</v>
      </c>
      <c r="Q15">
        <f t="shared" si="8"/>
        <v>23.9</v>
      </c>
      <c r="R15">
        <f t="shared" si="13"/>
        <v>2120</v>
      </c>
      <c r="S15">
        <f t="shared" si="14"/>
        <v>21</v>
      </c>
      <c r="T15">
        <f t="shared" si="15"/>
        <v>21015</v>
      </c>
      <c r="U15">
        <f t="shared" si="16"/>
        <v>21</v>
      </c>
      <c r="V15">
        <f t="shared" si="17"/>
        <v>11.81</v>
      </c>
      <c r="W15">
        <f t="shared" si="18"/>
        <v>23.9</v>
      </c>
      <c r="X15">
        <f t="shared" si="19"/>
        <v>1312</v>
      </c>
      <c r="Y15">
        <f t="shared" si="20"/>
        <v>13</v>
      </c>
      <c r="Z15">
        <f t="shared" si="21"/>
        <v>13015</v>
      </c>
      <c r="AA15">
        <f t="shared" si="22"/>
        <v>13</v>
      </c>
      <c r="AC15" t="str">
        <f t="shared" si="23"/>
        <v/>
      </c>
      <c r="AD15" t="str">
        <f t="shared" si="9"/>
        <v/>
      </c>
      <c r="AE15" t="str">
        <f t="shared" si="9"/>
        <v/>
      </c>
      <c r="AF15" t="str">
        <f t="shared" si="9"/>
        <v/>
      </c>
      <c r="AG15" t="str">
        <f t="shared" si="9"/>
        <v/>
      </c>
    </row>
    <row r="16" spans="1:33" x14ac:dyDescent="0.25">
      <c r="A16">
        <f t="shared" si="10"/>
        <v>9</v>
      </c>
      <c r="B16">
        <f t="shared" si="11"/>
        <v>9</v>
      </c>
      <c r="C16">
        <f t="shared" si="12"/>
        <v>16</v>
      </c>
      <c r="D16" s="6">
        <f t="shared" si="4"/>
        <v>16</v>
      </c>
      <c r="E16" s="5">
        <v>50</v>
      </c>
      <c r="F16" s="4" t="s">
        <v>118</v>
      </c>
      <c r="G16" s="4" t="s">
        <v>73</v>
      </c>
      <c r="H16" s="3">
        <v>2003</v>
      </c>
      <c r="I16" s="2">
        <v>12.71</v>
      </c>
      <c r="J16" s="2">
        <v>10.6</v>
      </c>
      <c r="K16" s="2"/>
      <c r="L16" s="1">
        <f t="shared" si="5"/>
        <v>10.6</v>
      </c>
      <c r="M16" s="15" t="s">
        <v>18</v>
      </c>
      <c r="N16">
        <f t="shared" si="6"/>
        <v>12.71</v>
      </c>
      <c r="O16">
        <f t="shared" si="6"/>
        <v>10.6</v>
      </c>
      <c r="P16">
        <f t="shared" si="7"/>
        <v>10.6</v>
      </c>
      <c r="Q16">
        <f t="shared" si="8"/>
        <v>23.310000000000002</v>
      </c>
      <c r="R16">
        <f t="shared" si="13"/>
        <v>1618</v>
      </c>
      <c r="S16">
        <f t="shared" si="14"/>
        <v>16</v>
      </c>
      <c r="T16">
        <f t="shared" si="15"/>
        <v>16016</v>
      </c>
      <c r="U16">
        <f t="shared" si="16"/>
        <v>16</v>
      </c>
      <c r="V16">
        <f t="shared" si="17"/>
        <v>10.6</v>
      </c>
      <c r="W16">
        <f t="shared" si="18"/>
        <v>23.310000000000002</v>
      </c>
      <c r="X16">
        <f t="shared" si="19"/>
        <v>911</v>
      </c>
      <c r="Y16">
        <f t="shared" si="20"/>
        <v>9</v>
      </c>
      <c r="Z16">
        <f t="shared" si="21"/>
        <v>9016</v>
      </c>
      <c r="AA16">
        <f t="shared" si="22"/>
        <v>9</v>
      </c>
      <c r="AC16">
        <f t="shared" si="23"/>
        <v>10.6</v>
      </c>
      <c r="AD16" t="str">
        <f t="shared" si="9"/>
        <v/>
      </c>
      <c r="AE16" t="str">
        <f t="shared" si="9"/>
        <v/>
      </c>
      <c r="AF16" t="str">
        <f t="shared" si="9"/>
        <v/>
      </c>
      <c r="AG16" t="str">
        <f t="shared" si="9"/>
        <v/>
      </c>
    </row>
    <row r="17" spans="1:33" x14ac:dyDescent="0.25">
      <c r="A17">
        <f t="shared" si="10"/>
        <v>99</v>
      </c>
      <c r="B17">
        <f t="shared" si="11"/>
        <v>99</v>
      </c>
      <c r="C17">
        <f t="shared" si="12"/>
        <v>8</v>
      </c>
      <c r="D17" s="6">
        <f t="shared" si="4"/>
        <v>8</v>
      </c>
      <c r="E17" s="5">
        <v>51</v>
      </c>
      <c r="F17" s="4" t="s">
        <v>119</v>
      </c>
      <c r="G17" s="4" t="s">
        <v>76</v>
      </c>
      <c r="H17" s="3">
        <v>2002</v>
      </c>
      <c r="I17" s="2">
        <v>8.8699999999999992</v>
      </c>
      <c r="J17" s="2">
        <v>8.83</v>
      </c>
      <c r="K17" s="2"/>
      <c r="L17" s="1">
        <f t="shared" si="5"/>
        <v>8.83</v>
      </c>
      <c r="M17" s="15"/>
      <c r="N17">
        <f t="shared" si="6"/>
        <v>8.8699999999999992</v>
      </c>
      <c r="O17">
        <f t="shared" si="6"/>
        <v>8.83</v>
      </c>
      <c r="P17">
        <f t="shared" si="7"/>
        <v>8.83</v>
      </c>
      <c r="Q17">
        <f t="shared" si="8"/>
        <v>17.7</v>
      </c>
      <c r="R17">
        <f t="shared" si="13"/>
        <v>803</v>
      </c>
      <c r="S17">
        <f t="shared" si="14"/>
        <v>8</v>
      </c>
      <c r="T17">
        <f t="shared" si="15"/>
        <v>8017</v>
      </c>
      <c r="U17">
        <f t="shared" si="16"/>
        <v>8</v>
      </c>
      <c r="V17">
        <f t="shared" si="17"/>
        <v>9999</v>
      </c>
      <c r="W17">
        <f t="shared" si="18"/>
        <v>9999</v>
      </c>
      <c r="X17">
        <f t="shared" si="19"/>
        <v>1616</v>
      </c>
      <c r="Y17">
        <f t="shared" si="20"/>
        <v>99</v>
      </c>
      <c r="Z17">
        <f t="shared" si="21"/>
        <v>99017</v>
      </c>
      <c r="AA17">
        <f t="shared" si="22"/>
        <v>99</v>
      </c>
      <c r="AC17" t="str">
        <f t="shared" si="23"/>
        <v/>
      </c>
      <c r="AD17">
        <f t="shared" si="9"/>
        <v>8.83</v>
      </c>
      <c r="AE17" t="str">
        <f t="shared" si="9"/>
        <v/>
      </c>
      <c r="AF17" t="str">
        <f t="shared" si="9"/>
        <v/>
      </c>
      <c r="AG17" t="str">
        <f t="shared" si="9"/>
        <v/>
      </c>
    </row>
    <row r="18" spans="1:33" x14ac:dyDescent="0.25">
      <c r="A18">
        <f t="shared" si="10"/>
        <v>99</v>
      </c>
      <c r="B18">
        <f t="shared" si="11"/>
        <v>99</v>
      </c>
      <c r="C18">
        <f t="shared" si="12"/>
        <v>20</v>
      </c>
      <c r="D18" s="6">
        <f t="shared" si="4"/>
        <v>20</v>
      </c>
      <c r="E18" s="5">
        <v>52</v>
      </c>
      <c r="F18" s="4" t="s">
        <v>120</v>
      </c>
      <c r="G18" s="4" t="s">
        <v>75</v>
      </c>
      <c r="H18" s="3">
        <v>2002</v>
      </c>
      <c r="I18" s="2">
        <v>11.71</v>
      </c>
      <c r="J18" s="2">
        <v>12.01</v>
      </c>
      <c r="K18" s="2"/>
      <c r="L18" s="1">
        <f t="shared" si="5"/>
        <v>11.71</v>
      </c>
      <c r="M18" s="15"/>
      <c r="N18">
        <f t="shared" si="6"/>
        <v>11.71</v>
      </c>
      <c r="O18">
        <f t="shared" si="6"/>
        <v>12.01</v>
      </c>
      <c r="P18">
        <f t="shared" si="7"/>
        <v>11.71</v>
      </c>
      <c r="Q18">
        <f t="shared" si="8"/>
        <v>23.72</v>
      </c>
      <c r="R18">
        <f t="shared" si="13"/>
        <v>2019</v>
      </c>
      <c r="S18">
        <f t="shared" si="14"/>
        <v>20</v>
      </c>
      <c r="T18">
        <f t="shared" si="15"/>
        <v>20018</v>
      </c>
      <c r="U18">
        <f t="shared" si="16"/>
        <v>20</v>
      </c>
      <c r="V18">
        <f t="shared" si="17"/>
        <v>9999</v>
      </c>
      <c r="W18">
        <f t="shared" si="18"/>
        <v>9999</v>
      </c>
      <c r="X18">
        <f t="shared" si="19"/>
        <v>1616</v>
      </c>
      <c r="Y18">
        <f t="shared" si="20"/>
        <v>99</v>
      </c>
      <c r="Z18">
        <f t="shared" si="21"/>
        <v>99018</v>
      </c>
      <c r="AA18">
        <f t="shared" si="22"/>
        <v>99</v>
      </c>
      <c r="AC18" t="str">
        <f t="shared" si="23"/>
        <v/>
      </c>
      <c r="AD18" t="str">
        <f t="shared" si="9"/>
        <v/>
      </c>
      <c r="AE18">
        <f t="shared" si="9"/>
        <v>11.71</v>
      </c>
      <c r="AF18" t="str">
        <f t="shared" si="9"/>
        <v/>
      </c>
      <c r="AG18" t="str">
        <f t="shared" si="9"/>
        <v/>
      </c>
    </row>
    <row r="19" spans="1:33" x14ac:dyDescent="0.25">
      <c r="A19">
        <f t="shared" si="10"/>
        <v>2</v>
      </c>
      <c r="B19">
        <f t="shared" si="11"/>
        <v>2</v>
      </c>
      <c r="C19">
        <f t="shared" si="12"/>
        <v>5</v>
      </c>
      <c r="D19" s="22">
        <f t="shared" si="4"/>
        <v>5</v>
      </c>
      <c r="E19" s="23">
        <v>53</v>
      </c>
      <c r="F19" s="21" t="s">
        <v>121</v>
      </c>
      <c r="G19" s="21" t="s">
        <v>74</v>
      </c>
      <c r="H19" s="24">
        <v>2002</v>
      </c>
      <c r="I19" s="25">
        <v>8.2100000000000009</v>
      </c>
      <c r="J19" s="25">
        <v>12.5</v>
      </c>
      <c r="K19" s="25"/>
      <c r="L19" s="26">
        <f t="shared" si="5"/>
        <v>8.2100000000000009</v>
      </c>
      <c r="M19" s="47" t="s">
        <v>18</v>
      </c>
      <c r="N19">
        <f t="shared" si="6"/>
        <v>8.2100000000000009</v>
      </c>
      <c r="O19">
        <f t="shared" si="6"/>
        <v>12.5</v>
      </c>
      <c r="P19">
        <f t="shared" si="7"/>
        <v>8.2100000000000009</v>
      </c>
      <c r="Q19">
        <f t="shared" si="8"/>
        <v>20.71</v>
      </c>
      <c r="R19">
        <f t="shared" si="13"/>
        <v>509</v>
      </c>
      <c r="S19">
        <f t="shared" si="14"/>
        <v>5</v>
      </c>
      <c r="T19">
        <f t="shared" si="15"/>
        <v>5019</v>
      </c>
      <c r="U19">
        <f t="shared" si="16"/>
        <v>5</v>
      </c>
      <c r="V19">
        <f t="shared" si="17"/>
        <v>8.2100000000000009</v>
      </c>
      <c r="W19">
        <f t="shared" si="18"/>
        <v>20.71</v>
      </c>
      <c r="X19">
        <f t="shared" si="19"/>
        <v>204</v>
      </c>
      <c r="Y19">
        <f t="shared" si="20"/>
        <v>2</v>
      </c>
      <c r="Z19">
        <f t="shared" si="21"/>
        <v>2019</v>
      </c>
      <c r="AA19">
        <f t="shared" si="22"/>
        <v>2</v>
      </c>
      <c r="AC19" t="str">
        <f t="shared" si="23"/>
        <v/>
      </c>
      <c r="AD19" t="str">
        <f t="shared" si="9"/>
        <v/>
      </c>
      <c r="AE19" t="str">
        <f t="shared" si="9"/>
        <v/>
      </c>
      <c r="AF19">
        <f t="shared" si="9"/>
        <v>8.2100000000000009</v>
      </c>
      <c r="AG19" t="str">
        <f t="shared" si="9"/>
        <v/>
      </c>
    </row>
    <row r="20" spans="1:33" x14ac:dyDescent="0.25">
      <c r="A20">
        <f t="shared" si="10"/>
        <v>99</v>
      </c>
      <c r="B20">
        <f t="shared" si="11"/>
        <v>99</v>
      </c>
      <c r="C20">
        <f t="shared" si="12"/>
        <v>3</v>
      </c>
      <c r="D20" s="22">
        <f t="shared" si="4"/>
        <v>3</v>
      </c>
      <c r="E20" s="23">
        <v>54</v>
      </c>
      <c r="F20" s="21" t="s">
        <v>122</v>
      </c>
      <c r="G20" s="21" t="s">
        <v>77</v>
      </c>
      <c r="H20" s="24">
        <v>2003</v>
      </c>
      <c r="I20" s="25">
        <v>11.48</v>
      </c>
      <c r="J20" s="25">
        <v>7.85</v>
      </c>
      <c r="K20" s="25"/>
      <c r="L20" s="26">
        <f t="shared" si="5"/>
        <v>7.85</v>
      </c>
      <c r="M20" s="47"/>
      <c r="N20">
        <f t="shared" si="6"/>
        <v>11.48</v>
      </c>
      <c r="O20">
        <f t="shared" si="6"/>
        <v>7.85</v>
      </c>
      <c r="P20">
        <f t="shared" si="7"/>
        <v>7.85</v>
      </c>
      <c r="Q20">
        <f t="shared" si="8"/>
        <v>19.329999999999998</v>
      </c>
      <c r="R20">
        <f t="shared" si="13"/>
        <v>306</v>
      </c>
      <c r="S20">
        <f t="shared" si="14"/>
        <v>3</v>
      </c>
      <c r="T20">
        <f t="shared" si="15"/>
        <v>3020</v>
      </c>
      <c r="U20">
        <f t="shared" si="16"/>
        <v>3</v>
      </c>
      <c r="V20">
        <f t="shared" si="17"/>
        <v>9999</v>
      </c>
      <c r="W20">
        <f t="shared" si="18"/>
        <v>9999</v>
      </c>
      <c r="X20">
        <f t="shared" si="19"/>
        <v>1616</v>
      </c>
      <c r="Y20">
        <f t="shared" si="20"/>
        <v>99</v>
      </c>
      <c r="Z20">
        <f t="shared" si="21"/>
        <v>99020</v>
      </c>
      <c r="AA20">
        <f t="shared" si="22"/>
        <v>99</v>
      </c>
      <c r="AC20" t="str">
        <f t="shared" si="23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>
        <f t="shared" si="9"/>
        <v>7.85</v>
      </c>
    </row>
    <row r="21" spans="1:33" x14ac:dyDescent="0.25">
      <c r="A21">
        <f t="shared" si="10"/>
        <v>11</v>
      </c>
      <c r="B21">
        <f t="shared" si="11"/>
        <v>11</v>
      </c>
      <c r="C21">
        <f t="shared" si="12"/>
        <v>18</v>
      </c>
      <c r="D21" s="22">
        <f t="shared" si="4"/>
        <v>18</v>
      </c>
      <c r="E21" s="23">
        <v>55</v>
      </c>
      <c r="F21" s="21" t="s">
        <v>123</v>
      </c>
      <c r="G21" s="21" t="s">
        <v>124</v>
      </c>
      <c r="H21" s="24">
        <v>2003</v>
      </c>
      <c r="I21" s="25">
        <v>10.83</v>
      </c>
      <c r="J21" s="25">
        <v>11.72</v>
      </c>
      <c r="K21" s="25"/>
      <c r="L21" s="26">
        <f t="shared" si="5"/>
        <v>10.83</v>
      </c>
      <c r="M21" s="47" t="s">
        <v>18</v>
      </c>
      <c r="N21">
        <f t="shared" si="6"/>
        <v>10.83</v>
      </c>
      <c r="O21">
        <f t="shared" si="6"/>
        <v>11.72</v>
      </c>
      <c r="P21">
        <f t="shared" si="7"/>
        <v>10.83</v>
      </c>
      <c r="Q21">
        <f t="shared" si="8"/>
        <v>22.55</v>
      </c>
      <c r="R21">
        <f t="shared" si="13"/>
        <v>1816</v>
      </c>
      <c r="S21">
        <f t="shared" si="14"/>
        <v>18</v>
      </c>
      <c r="T21">
        <f t="shared" si="15"/>
        <v>18021</v>
      </c>
      <c r="U21">
        <f t="shared" si="16"/>
        <v>18</v>
      </c>
      <c r="V21">
        <f t="shared" si="17"/>
        <v>10.83</v>
      </c>
      <c r="W21">
        <f t="shared" si="18"/>
        <v>22.55</v>
      </c>
      <c r="X21">
        <f t="shared" si="19"/>
        <v>1109</v>
      </c>
      <c r="Y21">
        <f t="shared" si="20"/>
        <v>11</v>
      </c>
      <c r="Z21">
        <f t="shared" si="21"/>
        <v>11021</v>
      </c>
      <c r="AA21">
        <f t="shared" si="22"/>
        <v>11</v>
      </c>
      <c r="AC21" t="str">
        <f t="shared" si="23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</row>
    <row r="22" spans="1:33" x14ac:dyDescent="0.25">
      <c r="A22">
        <f t="shared" si="10"/>
        <v>5</v>
      </c>
      <c r="B22">
        <f t="shared" si="11"/>
        <v>5</v>
      </c>
      <c r="C22">
        <f t="shared" si="12"/>
        <v>11</v>
      </c>
      <c r="D22" s="22">
        <f t="shared" si="4"/>
        <v>11</v>
      </c>
      <c r="E22" s="23">
        <v>56</v>
      </c>
      <c r="F22" s="21" t="s">
        <v>125</v>
      </c>
      <c r="G22" s="21" t="s">
        <v>126</v>
      </c>
      <c r="H22" s="24">
        <v>2003</v>
      </c>
      <c r="I22" s="25">
        <v>12.31</v>
      </c>
      <c r="J22" s="25">
        <v>9.02</v>
      </c>
      <c r="K22" s="25"/>
      <c r="L22" s="26">
        <f t="shared" si="5"/>
        <v>9.02</v>
      </c>
      <c r="M22" s="47" t="s">
        <v>18</v>
      </c>
      <c r="N22">
        <f t="shared" si="6"/>
        <v>12.31</v>
      </c>
      <c r="O22">
        <f t="shared" si="6"/>
        <v>9.02</v>
      </c>
      <c r="P22">
        <f t="shared" si="7"/>
        <v>9.02</v>
      </c>
      <c r="Q22">
        <f t="shared" si="8"/>
        <v>21.33</v>
      </c>
      <c r="R22">
        <f t="shared" si="13"/>
        <v>1111</v>
      </c>
      <c r="S22">
        <f t="shared" si="14"/>
        <v>11</v>
      </c>
      <c r="T22">
        <f t="shared" si="15"/>
        <v>11022</v>
      </c>
      <c r="U22">
        <f t="shared" si="16"/>
        <v>11</v>
      </c>
      <c r="V22">
        <f t="shared" si="17"/>
        <v>9.02</v>
      </c>
      <c r="W22">
        <f t="shared" si="18"/>
        <v>21.33</v>
      </c>
      <c r="X22">
        <f t="shared" si="19"/>
        <v>505</v>
      </c>
      <c r="Y22">
        <f t="shared" si="20"/>
        <v>5</v>
      </c>
      <c r="Z22">
        <f t="shared" si="21"/>
        <v>5022</v>
      </c>
      <c r="AA22">
        <f t="shared" si="22"/>
        <v>5</v>
      </c>
      <c r="AC22" t="str">
        <f t="shared" si="23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</row>
    <row r="23" spans="1:33" x14ac:dyDescent="0.25">
      <c r="A23">
        <f t="shared" si="10"/>
        <v>4</v>
      </c>
      <c r="B23">
        <f t="shared" si="11"/>
        <v>4</v>
      </c>
      <c r="C23">
        <f t="shared" si="12"/>
        <v>7</v>
      </c>
      <c r="D23" s="6">
        <f t="shared" si="4"/>
        <v>7</v>
      </c>
      <c r="E23" s="5">
        <v>57</v>
      </c>
      <c r="F23" s="4" t="s">
        <v>127</v>
      </c>
      <c r="G23" s="4" t="s">
        <v>128</v>
      </c>
      <c r="H23" s="3">
        <v>2002</v>
      </c>
      <c r="I23" s="2">
        <v>10.41</v>
      </c>
      <c r="J23" s="2">
        <v>8.6199999999999992</v>
      </c>
      <c r="K23" s="2"/>
      <c r="L23" s="1">
        <f t="shared" si="5"/>
        <v>8.6199999999999992</v>
      </c>
      <c r="M23" s="15" t="s">
        <v>18</v>
      </c>
      <c r="N23">
        <f t="shared" si="6"/>
        <v>10.41</v>
      </c>
      <c r="O23">
        <f t="shared" si="6"/>
        <v>8.6199999999999992</v>
      </c>
      <c r="P23">
        <f t="shared" si="7"/>
        <v>8.6199999999999992</v>
      </c>
      <c r="Q23">
        <f t="shared" si="8"/>
        <v>19.03</v>
      </c>
      <c r="R23">
        <f t="shared" si="13"/>
        <v>705</v>
      </c>
      <c r="S23">
        <f t="shared" si="14"/>
        <v>7</v>
      </c>
      <c r="T23">
        <f t="shared" si="15"/>
        <v>7023</v>
      </c>
      <c r="U23">
        <f t="shared" si="16"/>
        <v>7</v>
      </c>
      <c r="V23">
        <f t="shared" si="17"/>
        <v>8.6199999999999992</v>
      </c>
      <c r="W23">
        <f t="shared" si="18"/>
        <v>19.03</v>
      </c>
      <c r="X23">
        <f t="shared" si="19"/>
        <v>402</v>
      </c>
      <c r="Y23">
        <f t="shared" si="20"/>
        <v>4</v>
      </c>
      <c r="Z23">
        <f t="shared" si="21"/>
        <v>4023</v>
      </c>
      <c r="AA23">
        <f t="shared" si="22"/>
        <v>4</v>
      </c>
      <c r="AC23" t="str">
        <f t="shared" si="23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</row>
    <row r="24" spans="1:33" x14ac:dyDescent="0.25">
      <c r="A24">
        <f t="shared" si="10"/>
        <v>7</v>
      </c>
      <c r="B24">
        <f t="shared" si="11"/>
        <v>7</v>
      </c>
      <c r="C24">
        <f t="shared" si="12"/>
        <v>14</v>
      </c>
      <c r="D24" s="6">
        <f t="shared" si="4"/>
        <v>14</v>
      </c>
      <c r="E24" s="5">
        <v>58</v>
      </c>
      <c r="F24" s="4" t="s">
        <v>129</v>
      </c>
      <c r="G24" s="4" t="s">
        <v>130</v>
      </c>
      <c r="H24" s="3">
        <v>2002</v>
      </c>
      <c r="I24" s="2">
        <v>10</v>
      </c>
      <c r="J24" s="2">
        <v>9.65</v>
      </c>
      <c r="K24" s="2"/>
      <c r="L24" s="1">
        <f t="shared" si="5"/>
        <v>9.65</v>
      </c>
      <c r="M24" s="15" t="s">
        <v>18</v>
      </c>
      <c r="N24">
        <f t="shared" si="6"/>
        <v>10</v>
      </c>
      <c r="O24">
        <f t="shared" si="6"/>
        <v>9.65</v>
      </c>
      <c r="P24">
        <f t="shared" si="7"/>
        <v>9.65</v>
      </c>
      <c r="Q24">
        <f t="shared" si="8"/>
        <v>19.649999999999999</v>
      </c>
      <c r="R24">
        <f t="shared" si="13"/>
        <v>1407</v>
      </c>
      <c r="S24">
        <f t="shared" si="14"/>
        <v>14</v>
      </c>
      <c r="T24">
        <f t="shared" si="15"/>
        <v>14024</v>
      </c>
      <c r="U24">
        <f t="shared" si="16"/>
        <v>14</v>
      </c>
      <c r="V24">
        <f t="shared" si="17"/>
        <v>9.65</v>
      </c>
      <c r="W24">
        <f t="shared" si="18"/>
        <v>19.649999999999999</v>
      </c>
      <c r="X24">
        <f t="shared" si="19"/>
        <v>703</v>
      </c>
      <c r="Y24">
        <f t="shared" si="20"/>
        <v>7</v>
      </c>
      <c r="Z24">
        <f t="shared" si="21"/>
        <v>7024</v>
      </c>
      <c r="AA24">
        <f t="shared" si="22"/>
        <v>7</v>
      </c>
      <c r="AC24" t="str">
        <f t="shared" si="23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</row>
    <row r="25" spans="1:33" x14ac:dyDescent="0.25">
      <c r="A25">
        <f t="shared" si="10"/>
        <v>6</v>
      </c>
      <c r="B25">
        <f t="shared" si="11"/>
        <v>6</v>
      </c>
      <c r="C25">
        <f t="shared" si="12"/>
        <v>12</v>
      </c>
      <c r="D25" s="6">
        <f t="shared" si="4"/>
        <v>12</v>
      </c>
      <c r="E25" s="5">
        <v>59</v>
      </c>
      <c r="F25" s="4" t="s">
        <v>131</v>
      </c>
      <c r="G25" s="4" t="s">
        <v>73</v>
      </c>
      <c r="H25" s="3">
        <v>2002</v>
      </c>
      <c r="I25" s="2">
        <v>9.2899999999999991</v>
      </c>
      <c r="J25" s="2" t="s">
        <v>78</v>
      </c>
      <c r="K25" s="2"/>
      <c r="L25" s="1">
        <f t="shared" si="5"/>
        <v>9.2899999999999991</v>
      </c>
      <c r="M25" s="15" t="s">
        <v>18</v>
      </c>
      <c r="N25">
        <f t="shared" si="6"/>
        <v>9.2899999999999991</v>
      </c>
      <c r="O25">
        <f t="shared" si="6"/>
        <v>999</v>
      </c>
      <c r="P25">
        <f t="shared" si="7"/>
        <v>9.2899999999999991</v>
      </c>
      <c r="Q25">
        <f t="shared" si="8"/>
        <v>1008.29</v>
      </c>
      <c r="R25">
        <f t="shared" si="13"/>
        <v>1225</v>
      </c>
      <c r="S25">
        <f t="shared" si="14"/>
        <v>12</v>
      </c>
      <c r="T25">
        <f t="shared" si="15"/>
        <v>12025</v>
      </c>
      <c r="U25">
        <f t="shared" si="16"/>
        <v>12</v>
      </c>
      <c r="V25">
        <f t="shared" si="17"/>
        <v>9.2899999999999991</v>
      </c>
      <c r="W25">
        <f t="shared" si="18"/>
        <v>1008.29</v>
      </c>
      <c r="X25">
        <f t="shared" si="19"/>
        <v>615</v>
      </c>
      <c r="Y25">
        <f t="shared" si="20"/>
        <v>6</v>
      </c>
      <c r="Z25">
        <f t="shared" si="21"/>
        <v>6025</v>
      </c>
      <c r="AA25">
        <f t="shared" si="22"/>
        <v>6</v>
      </c>
      <c r="AC25">
        <f t="shared" si="23"/>
        <v>9.2899999999999991</v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</row>
    <row r="26" spans="1:33" x14ac:dyDescent="0.25">
      <c r="A26">
        <f t="shared" si="10"/>
        <v>99</v>
      </c>
      <c r="B26">
        <f t="shared" si="11"/>
        <v>99</v>
      </c>
      <c r="C26">
        <f t="shared" si="12"/>
        <v>10</v>
      </c>
      <c r="D26" s="6">
        <f t="shared" si="4"/>
        <v>10</v>
      </c>
      <c r="E26" s="5">
        <v>60</v>
      </c>
      <c r="F26" s="4" t="s">
        <v>132</v>
      </c>
      <c r="G26" s="4" t="s">
        <v>76</v>
      </c>
      <c r="H26" s="3">
        <v>2002</v>
      </c>
      <c r="I26" s="2">
        <v>8.89</v>
      </c>
      <c r="J26" s="2">
        <v>12.48</v>
      </c>
      <c r="K26" s="2"/>
      <c r="L26" s="1">
        <f t="shared" si="5"/>
        <v>8.89</v>
      </c>
      <c r="M26" s="15"/>
      <c r="N26">
        <f t="shared" si="6"/>
        <v>8.89</v>
      </c>
      <c r="O26">
        <f t="shared" si="6"/>
        <v>12.48</v>
      </c>
      <c r="P26">
        <f t="shared" si="7"/>
        <v>8.89</v>
      </c>
      <c r="Q26">
        <f t="shared" si="8"/>
        <v>21.37</v>
      </c>
      <c r="R26">
        <f t="shared" si="13"/>
        <v>1012</v>
      </c>
      <c r="S26">
        <f t="shared" si="14"/>
        <v>10</v>
      </c>
      <c r="T26">
        <f t="shared" si="15"/>
        <v>10026</v>
      </c>
      <c r="U26">
        <f t="shared" si="16"/>
        <v>10</v>
      </c>
      <c r="V26">
        <f t="shared" si="17"/>
        <v>9999</v>
      </c>
      <c r="W26">
        <f t="shared" si="18"/>
        <v>9999</v>
      </c>
      <c r="X26">
        <f t="shared" si="19"/>
        <v>1616</v>
      </c>
      <c r="Y26">
        <f t="shared" si="20"/>
        <v>99</v>
      </c>
      <c r="Z26">
        <f t="shared" si="21"/>
        <v>99026</v>
      </c>
      <c r="AA26">
        <f t="shared" si="22"/>
        <v>99</v>
      </c>
      <c r="AC26" t="str">
        <f t="shared" si="23"/>
        <v/>
      </c>
      <c r="AD26">
        <f t="shared" si="9"/>
        <v>8.89</v>
      </c>
      <c r="AE26" t="str">
        <f t="shared" si="9"/>
        <v/>
      </c>
      <c r="AF26" t="str">
        <f t="shared" si="9"/>
        <v/>
      </c>
      <c r="AG26" t="str">
        <f t="shared" si="9"/>
        <v/>
      </c>
    </row>
    <row r="27" spans="1:33" x14ac:dyDescent="0.25">
      <c r="A27">
        <f t="shared" si="10"/>
        <v>99</v>
      </c>
      <c r="B27">
        <f t="shared" si="11"/>
        <v>99</v>
      </c>
      <c r="C27">
        <f t="shared" si="12"/>
        <v>23</v>
      </c>
      <c r="D27" s="22">
        <f t="shared" si="4"/>
        <v>23</v>
      </c>
      <c r="E27" s="23">
        <v>61</v>
      </c>
      <c r="F27" s="21" t="s">
        <v>133</v>
      </c>
      <c r="G27" s="21" t="s">
        <v>75</v>
      </c>
      <c r="H27" s="24">
        <v>2003</v>
      </c>
      <c r="I27" s="25">
        <v>12.48</v>
      </c>
      <c r="J27" s="25">
        <v>12.07</v>
      </c>
      <c r="K27" s="25"/>
      <c r="L27" s="26">
        <f t="shared" si="5"/>
        <v>12.07</v>
      </c>
      <c r="M27" s="47"/>
      <c r="N27">
        <f t="shared" si="6"/>
        <v>12.48</v>
      </c>
      <c r="O27">
        <f t="shared" si="6"/>
        <v>12.07</v>
      </c>
      <c r="P27">
        <f t="shared" si="7"/>
        <v>12.07</v>
      </c>
      <c r="Q27">
        <f t="shared" si="8"/>
        <v>24.55</v>
      </c>
      <c r="R27">
        <f t="shared" si="13"/>
        <v>2321</v>
      </c>
      <c r="S27">
        <f t="shared" si="14"/>
        <v>23</v>
      </c>
      <c r="T27">
        <f t="shared" si="15"/>
        <v>23027</v>
      </c>
      <c r="U27">
        <f t="shared" si="16"/>
        <v>23</v>
      </c>
      <c r="V27">
        <f t="shared" si="17"/>
        <v>9999</v>
      </c>
      <c r="W27">
        <f t="shared" si="18"/>
        <v>9999</v>
      </c>
      <c r="X27">
        <f t="shared" si="19"/>
        <v>1616</v>
      </c>
      <c r="Y27">
        <f t="shared" si="20"/>
        <v>99</v>
      </c>
      <c r="Z27">
        <f t="shared" si="21"/>
        <v>99027</v>
      </c>
      <c r="AA27">
        <f t="shared" si="22"/>
        <v>99</v>
      </c>
      <c r="AC27" t="str">
        <f t="shared" si="23"/>
        <v/>
      </c>
      <c r="AD27" t="str">
        <f t="shared" si="23"/>
        <v/>
      </c>
      <c r="AE27">
        <f t="shared" si="23"/>
        <v>12.07</v>
      </c>
      <c r="AF27" t="str">
        <f t="shared" si="23"/>
        <v/>
      </c>
      <c r="AG27" t="str">
        <f t="shared" si="23"/>
        <v/>
      </c>
    </row>
    <row r="28" spans="1:33" x14ac:dyDescent="0.25">
      <c r="A28">
        <f t="shared" si="10"/>
        <v>14</v>
      </c>
      <c r="B28">
        <f t="shared" si="11"/>
        <v>14</v>
      </c>
      <c r="C28">
        <f t="shared" si="12"/>
        <v>22</v>
      </c>
      <c r="D28" s="22">
        <f t="shared" si="4"/>
        <v>22</v>
      </c>
      <c r="E28" s="23">
        <v>62</v>
      </c>
      <c r="F28" s="21" t="s">
        <v>134</v>
      </c>
      <c r="G28" s="21" t="s">
        <v>74</v>
      </c>
      <c r="H28" s="24">
        <v>2003</v>
      </c>
      <c r="I28" s="25">
        <v>12.57</v>
      </c>
      <c r="J28" s="25">
        <v>12.05</v>
      </c>
      <c r="K28" s="25"/>
      <c r="L28" s="26">
        <f t="shared" si="5"/>
        <v>12.05</v>
      </c>
      <c r="M28" s="47" t="s">
        <v>18</v>
      </c>
      <c r="N28">
        <f t="shared" si="6"/>
        <v>12.57</v>
      </c>
      <c r="O28">
        <f t="shared" si="6"/>
        <v>12.05</v>
      </c>
      <c r="P28">
        <f t="shared" si="7"/>
        <v>12.05</v>
      </c>
      <c r="Q28">
        <f t="shared" si="8"/>
        <v>24.62</v>
      </c>
      <c r="R28">
        <f t="shared" si="13"/>
        <v>2222</v>
      </c>
      <c r="S28">
        <f t="shared" si="14"/>
        <v>22</v>
      </c>
      <c r="T28">
        <f t="shared" si="15"/>
        <v>22028</v>
      </c>
      <c r="U28">
        <f t="shared" si="16"/>
        <v>22</v>
      </c>
      <c r="V28">
        <f t="shared" si="17"/>
        <v>12.05</v>
      </c>
      <c r="W28">
        <f t="shared" si="18"/>
        <v>24.62</v>
      </c>
      <c r="X28">
        <f t="shared" si="19"/>
        <v>1413</v>
      </c>
      <c r="Y28">
        <f t="shared" si="20"/>
        <v>14</v>
      </c>
      <c r="Z28">
        <f t="shared" si="21"/>
        <v>14028</v>
      </c>
      <c r="AA28">
        <f t="shared" si="22"/>
        <v>14</v>
      </c>
      <c r="AC28" t="str">
        <f t="shared" ref="AC28:AG42" si="24">IF(AC$6=$G28,$P28,"")</f>
        <v/>
      </c>
      <c r="AD28" t="str">
        <f t="shared" si="24"/>
        <v/>
      </c>
      <c r="AE28" t="str">
        <f t="shared" si="24"/>
        <v/>
      </c>
      <c r="AF28">
        <f t="shared" si="24"/>
        <v>12.05</v>
      </c>
      <c r="AG28" t="str">
        <f t="shared" si="24"/>
        <v/>
      </c>
    </row>
    <row r="29" spans="1:33" x14ac:dyDescent="0.25">
      <c r="A29">
        <f t="shared" si="10"/>
        <v>99</v>
      </c>
      <c r="B29">
        <f t="shared" si="11"/>
        <v>99</v>
      </c>
      <c r="C29">
        <f t="shared" si="12"/>
        <v>1</v>
      </c>
      <c r="D29" s="22">
        <f t="shared" si="4"/>
        <v>1</v>
      </c>
      <c r="E29" s="23">
        <v>63</v>
      </c>
      <c r="F29" s="21" t="s">
        <v>135</v>
      </c>
      <c r="G29" s="21" t="s">
        <v>77</v>
      </c>
      <c r="H29" s="24">
        <v>2002</v>
      </c>
      <c r="I29" s="25">
        <v>7.79</v>
      </c>
      <c r="J29" s="25">
        <v>7.44</v>
      </c>
      <c r="K29" s="25"/>
      <c r="L29" s="26">
        <f t="shared" si="5"/>
        <v>7.44</v>
      </c>
      <c r="M29" s="47"/>
      <c r="N29">
        <f t="shared" si="6"/>
        <v>7.79</v>
      </c>
      <c r="O29">
        <f t="shared" si="6"/>
        <v>7.44</v>
      </c>
      <c r="P29">
        <f t="shared" si="7"/>
        <v>7.44</v>
      </c>
      <c r="Q29">
        <f t="shared" si="8"/>
        <v>15.23</v>
      </c>
      <c r="R29">
        <f t="shared" si="13"/>
        <v>102</v>
      </c>
      <c r="S29">
        <f t="shared" si="14"/>
        <v>1</v>
      </c>
      <c r="T29">
        <f t="shared" si="15"/>
        <v>1029</v>
      </c>
      <c r="U29">
        <f t="shared" si="16"/>
        <v>1</v>
      </c>
      <c r="V29">
        <f t="shared" si="17"/>
        <v>9999</v>
      </c>
      <c r="W29">
        <f t="shared" si="18"/>
        <v>9999</v>
      </c>
      <c r="X29">
        <f t="shared" si="19"/>
        <v>1616</v>
      </c>
      <c r="Y29">
        <f t="shared" si="20"/>
        <v>99</v>
      </c>
      <c r="Z29">
        <f t="shared" si="21"/>
        <v>99029</v>
      </c>
      <c r="AA29">
        <f t="shared" si="22"/>
        <v>99</v>
      </c>
      <c r="AC29" t="str">
        <f t="shared" si="24"/>
        <v/>
      </c>
      <c r="AD29" t="str">
        <f t="shared" si="24"/>
        <v/>
      </c>
      <c r="AE29" t="str">
        <f t="shared" si="24"/>
        <v/>
      </c>
      <c r="AF29" t="str">
        <f t="shared" si="24"/>
        <v/>
      </c>
      <c r="AG29">
        <f t="shared" si="24"/>
        <v>7.44</v>
      </c>
    </row>
    <row r="30" spans="1:33" x14ac:dyDescent="0.25">
      <c r="A30">
        <f t="shared" si="10"/>
        <v>8</v>
      </c>
      <c r="B30">
        <f t="shared" si="11"/>
        <v>8</v>
      </c>
      <c r="C30">
        <f t="shared" si="12"/>
        <v>15</v>
      </c>
      <c r="D30" s="22">
        <f t="shared" si="4"/>
        <v>15</v>
      </c>
      <c r="E30" s="23">
        <v>64</v>
      </c>
      <c r="F30" s="21" t="s">
        <v>136</v>
      </c>
      <c r="G30" s="21" t="s">
        <v>111</v>
      </c>
      <c r="H30" s="24">
        <v>2003</v>
      </c>
      <c r="I30" s="25">
        <v>11.17</v>
      </c>
      <c r="J30" s="25">
        <v>10.3</v>
      </c>
      <c r="K30" s="25"/>
      <c r="L30" s="26">
        <f t="shared" si="5"/>
        <v>10.3</v>
      </c>
      <c r="M30" s="47" t="s">
        <v>18</v>
      </c>
      <c r="N30">
        <f t="shared" si="6"/>
        <v>11.17</v>
      </c>
      <c r="O30">
        <f t="shared" si="6"/>
        <v>10.3</v>
      </c>
      <c r="P30">
        <f t="shared" si="7"/>
        <v>10.3</v>
      </c>
      <c r="Q30">
        <f t="shared" si="8"/>
        <v>21.47</v>
      </c>
      <c r="R30">
        <f t="shared" si="13"/>
        <v>1513</v>
      </c>
      <c r="S30">
        <f t="shared" si="14"/>
        <v>15</v>
      </c>
      <c r="T30">
        <f t="shared" si="15"/>
        <v>15030</v>
      </c>
      <c r="U30">
        <f t="shared" si="16"/>
        <v>15</v>
      </c>
      <c r="V30">
        <f t="shared" si="17"/>
        <v>10.3</v>
      </c>
      <c r="W30">
        <f t="shared" si="18"/>
        <v>21.47</v>
      </c>
      <c r="X30">
        <f t="shared" si="19"/>
        <v>806</v>
      </c>
      <c r="Y30">
        <f t="shared" si="20"/>
        <v>8</v>
      </c>
      <c r="Z30">
        <f t="shared" si="21"/>
        <v>8030</v>
      </c>
      <c r="AA30">
        <f t="shared" si="22"/>
        <v>8</v>
      </c>
      <c r="AC30" t="str">
        <f t="shared" si="24"/>
        <v/>
      </c>
      <c r="AD30" t="str">
        <f t="shared" si="24"/>
        <v/>
      </c>
      <c r="AE30" t="str">
        <f t="shared" si="24"/>
        <v/>
      </c>
      <c r="AF30" t="str">
        <f t="shared" si="24"/>
        <v/>
      </c>
      <c r="AG30" t="str">
        <f t="shared" si="24"/>
        <v/>
      </c>
    </row>
    <row r="31" spans="1:33" x14ac:dyDescent="0.25">
      <c r="A31">
        <f t="shared" si="10"/>
        <v>12</v>
      </c>
      <c r="B31">
        <f t="shared" si="11"/>
        <v>12</v>
      </c>
      <c r="C31">
        <f t="shared" si="12"/>
        <v>19</v>
      </c>
      <c r="D31" s="6">
        <f t="shared" si="4"/>
        <v>19</v>
      </c>
      <c r="E31" s="5">
        <v>65</v>
      </c>
      <c r="F31" s="4" t="s">
        <v>137</v>
      </c>
      <c r="G31" s="4" t="s">
        <v>85</v>
      </c>
      <c r="H31" s="3">
        <v>2002</v>
      </c>
      <c r="I31" s="2">
        <v>10.97</v>
      </c>
      <c r="J31" s="2">
        <v>12.29</v>
      </c>
      <c r="K31" s="2"/>
      <c r="L31" s="1">
        <f t="shared" si="5"/>
        <v>10.97</v>
      </c>
      <c r="M31" s="15" t="s">
        <v>18</v>
      </c>
      <c r="N31">
        <f t="shared" si="6"/>
        <v>10.97</v>
      </c>
      <c r="O31">
        <f t="shared" si="6"/>
        <v>12.29</v>
      </c>
      <c r="P31">
        <f t="shared" si="7"/>
        <v>10.97</v>
      </c>
      <c r="Q31">
        <f t="shared" si="8"/>
        <v>23.259999999999998</v>
      </c>
      <c r="R31">
        <f t="shared" si="13"/>
        <v>1917</v>
      </c>
      <c r="S31">
        <f t="shared" si="14"/>
        <v>19</v>
      </c>
      <c r="T31">
        <f t="shared" si="15"/>
        <v>19031</v>
      </c>
      <c r="U31">
        <f t="shared" si="16"/>
        <v>19</v>
      </c>
      <c r="V31">
        <f t="shared" si="17"/>
        <v>10.97</v>
      </c>
      <c r="W31">
        <f t="shared" si="18"/>
        <v>23.259999999999998</v>
      </c>
      <c r="X31">
        <f t="shared" si="19"/>
        <v>1210</v>
      </c>
      <c r="Y31">
        <f t="shared" si="20"/>
        <v>12</v>
      </c>
      <c r="Z31">
        <f t="shared" si="21"/>
        <v>12031</v>
      </c>
      <c r="AA31">
        <f t="shared" si="22"/>
        <v>12</v>
      </c>
      <c r="AC31" t="str">
        <f t="shared" si="24"/>
        <v/>
      </c>
      <c r="AD31" t="str">
        <f t="shared" si="24"/>
        <v/>
      </c>
      <c r="AE31" t="str">
        <f t="shared" si="24"/>
        <v/>
      </c>
      <c r="AF31" t="str">
        <f t="shared" si="24"/>
        <v/>
      </c>
      <c r="AG31" t="str">
        <f t="shared" si="24"/>
        <v/>
      </c>
    </row>
    <row r="32" spans="1:33" x14ac:dyDescent="0.25">
      <c r="A32">
        <f t="shared" si="10"/>
        <v>99</v>
      </c>
      <c r="B32">
        <f t="shared" si="11"/>
        <v>99</v>
      </c>
      <c r="C32">
        <f t="shared" si="12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6"/>
        <v>9999</v>
      </c>
      <c r="P32">
        <f t="shared" si="7"/>
        <v>9999</v>
      </c>
      <c r="Q32">
        <f t="shared" si="8"/>
        <v>19998</v>
      </c>
      <c r="R32">
        <f t="shared" si="13"/>
        <v>2626</v>
      </c>
      <c r="S32">
        <f t="shared" si="14"/>
        <v>26</v>
      </c>
      <c r="T32">
        <f t="shared" si="15"/>
        <v>26032</v>
      </c>
      <c r="U32">
        <f t="shared" si="16"/>
        <v>26</v>
      </c>
      <c r="V32">
        <f t="shared" si="17"/>
        <v>9999</v>
      </c>
      <c r="W32">
        <f t="shared" si="18"/>
        <v>9999</v>
      </c>
      <c r="X32">
        <f t="shared" si="19"/>
        <v>1616</v>
      </c>
      <c r="Y32">
        <f t="shared" si="20"/>
        <v>99</v>
      </c>
      <c r="Z32">
        <f t="shared" si="21"/>
        <v>99032</v>
      </c>
      <c r="AA32">
        <f t="shared" si="22"/>
        <v>99</v>
      </c>
      <c r="AC32" t="str">
        <f t="shared" si="24"/>
        <v/>
      </c>
      <c r="AD32" t="str">
        <f t="shared" si="24"/>
        <v/>
      </c>
      <c r="AE32" t="str">
        <f t="shared" si="24"/>
        <v/>
      </c>
      <c r="AF32" t="str">
        <f t="shared" si="24"/>
        <v/>
      </c>
      <c r="AG32" t="str">
        <f t="shared" si="24"/>
        <v/>
      </c>
    </row>
    <row r="33" spans="1:33" x14ac:dyDescent="0.25">
      <c r="A33">
        <f t="shared" si="10"/>
        <v>99</v>
      </c>
      <c r="B33">
        <f t="shared" si="11"/>
        <v>99</v>
      </c>
      <c r="C33">
        <f t="shared" si="12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6"/>
        <v>9999</v>
      </c>
      <c r="P33">
        <f t="shared" si="7"/>
        <v>9999</v>
      </c>
      <c r="Q33">
        <f t="shared" si="8"/>
        <v>19998</v>
      </c>
      <c r="R33">
        <f t="shared" si="13"/>
        <v>2626</v>
      </c>
      <c r="S33">
        <f t="shared" si="14"/>
        <v>26</v>
      </c>
      <c r="T33">
        <f t="shared" si="15"/>
        <v>26033</v>
      </c>
      <c r="U33">
        <f t="shared" si="16"/>
        <v>27</v>
      </c>
      <c r="V33">
        <f t="shared" si="17"/>
        <v>9999</v>
      </c>
      <c r="W33">
        <f t="shared" si="18"/>
        <v>9999</v>
      </c>
      <c r="X33">
        <f t="shared" si="19"/>
        <v>1616</v>
      </c>
      <c r="Y33">
        <f t="shared" si="20"/>
        <v>99</v>
      </c>
      <c r="Z33">
        <f t="shared" si="21"/>
        <v>99033</v>
      </c>
      <c r="AA33">
        <f t="shared" si="22"/>
        <v>99</v>
      </c>
      <c r="AC33" t="str">
        <f t="shared" si="24"/>
        <v/>
      </c>
      <c r="AD33" t="str">
        <f t="shared" si="24"/>
        <v/>
      </c>
      <c r="AE33" t="str">
        <f t="shared" si="24"/>
        <v/>
      </c>
      <c r="AF33" t="str">
        <f t="shared" si="24"/>
        <v/>
      </c>
      <c r="AG33" t="str">
        <f t="shared" si="24"/>
        <v/>
      </c>
    </row>
    <row r="34" spans="1:33" x14ac:dyDescent="0.25">
      <c r="A34">
        <f t="shared" si="10"/>
        <v>99</v>
      </c>
      <c r="B34">
        <f t="shared" si="11"/>
        <v>99</v>
      </c>
      <c r="C34">
        <f t="shared" si="12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6"/>
        <v>9999</v>
      </c>
      <c r="P34">
        <f t="shared" si="7"/>
        <v>9999</v>
      </c>
      <c r="Q34">
        <f t="shared" si="8"/>
        <v>19998</v>
      </c>
      <c r="R34">
        <f t="shared" si="13"/>
        <v>2626</v>
      </c>
      <c r="S34">
        <f t="shared" si="14"/>
        <v>26</v>
      </c>
      <c r="T34">
        <f t="shared" si="15"/>
        <v>26034</v>
      </c>
      <c r="U34">
        <f t="shared" si="16"/>
        <v>28</v>
      </c>
      <c r="V34">
        <f t="shared" si="17"/>
        <v>9999</v>
      </c>
      <c r="W34">
        <f t="shared" si="18"/>
        <v>9999</v>
      </c>
      <c r="X34">
        <f t="shared" si="19"/>
        <v>1616</v>
      </c>
      <c r="Y34">
        <f t="shared" si="20"/>
        <v>99</v>
      </c>
      <c r="Z34">
        <f t="shared" si="21"/>
        <v>99034</v>
      </c>
      <c r="AA34">
        <f t="shared" si="22"/>
        <v>99</v>
      </c>
      <c r="AC34" t="str">
        <f t="shared" si="24"/>
        <v/>
      </c>
      <c r="AD34" t="str">
        <f t="shared" si="24"/>
        <v/>
      </c>
      <c r="AE34" t="str">
        <f t="shared" si="24"/>
        <v/>
      </c>
      <c r="AF34" t="str">
        <f t="shared" si="24"/>
        <v/>
      </c>
      <c r="AG34" t="str">
        <f t="shared" si="24"/>
        <v/>
      </c>
    </row>
    <row r="35" spans="1:33" x14ac:dyDescent="0.25">
      <c r="A35">
        <f t="shared" si="10"/>
        <v>99</v>
      </c>
      <c r="B35">
        <f t="shared" si="11"/>
        <v>99</v>
      </c>
      <c r="C35">
        <f t="shared" si="12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6"/>
        <v>9999</v>
      </c>
      <c r="P35">
        <f t="shared" si="7"/>
        <v>9999</v>
      </c>
      <c r="Q35">
        <f t="shared" si="8"/>
        <v>19998</v>
      </c>
      <c r="R35">
        <f t="shared" si="13"/>
        <v>2626</v>
      </c>
      <c r="S35">
        <f t="shared" si="14"/>
        <v>26</v>
      </c>
      <c r="T35">
        <f t="shared" si="15"/>
        <v>26035</v>
      </c>
      <c r="U35">
        <f t="shared" si="16"/>
        <v>29</v>
      </c>
      <c r="V35">
        <f t="shared" si="17"/>
        <v>9999</v>
      </c>
      <c r="W35">
        <f t="shared" si="18"/>
        <v>9999</v>
      </c>
      <c r="X35">
        <f t="shared" si="19"/>
        <v>1616</v>
      </c>
      <c r="Y35">
        <f t="shared" si="20"/>
        <v>99</v>
      </c>
      <c r="Z35">
        <f t="shared" si="21"/>
        <v>99035</v>
      </c>
      <c r="AA35">
        <f t="shared" si="22"/>
        <v>99</v>
      </c>
      <c r="AC35" t="str">
        <f t="shared" si="24"/>
        <v/>
      </c>
      <c r="AD35" t="str">
        <f t="shared" si="24"/>
        <v/>
      </c>
      <c r="AE35" t="str">
        <f t="shared" si="24"/>
        <v/>
      </c>
      <c r="AF35" t="str">
        <f t="shared" si="24"/>
        <v/>
      </c>
      <c r="AG35" t="str">
        <f t="shared" si="24"/>
        <v/>
      </c>
    </row>
    <row r="36" spans="1:33" x14ac:dyDescent="0.25">
      <c r="A36">
        <f t="shared" si="10"/>
        <v>99</v>
      </c>
      <c r="B36">
        <f t="shared" si="11"/>
        <v>99</v>
      </c>
      <c r="C36">
        <f t="shared" si="12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6"/>
        <v>9999</v>
      </c>
      <c r="P36">
        <f t="shared" si="7"/>
        <v>9999</v>
      </c>
      <c r="Q36">
        <f t="shared" si="8"/>
        <v>19998</v>
      </c>
      <c r="R36">
        <f t="shared" si="13"/>
        <v>2626</v>
      </c>
      <c r="S36">
        <f t="shared" si="14"/>
        <v>26</v>
      </c>
      <c r="T36">
        <f t="shared" si="15"/>
        <v>26036</v>
      </c>
      <c r="U36">
        <f t="shared" si="16"/>
        <v>30</v>
      </c>
      <c r="V36">
        <f t="shared" si="17"/>
        <v>9999</v>
      </c>
      <c r="W36">
        <f t="shared" si="18"/>
        <v>9999</v>
      </c>
      <c r="X36">
        <f t="shared" si="19"/>
        <v>1616</v>
      </c>
      <c r="Y36">
        <f t="shared" si="20"/>
        <v>99</v>
      </c>
      <c r="Z36">
        <f t="shared" si="21"/>
        <v>99036</v>
      </c>
      <c r="AA36">
        <f t="shared" si="22"/>
        <v>99</v>
      </c>
      <c r="AC36" t="str">
        <f t="shared" si="24"/>
        <v/>
      </c>
      <c r="AD36" t="str">
        <f t="shared" si="24"/>
        <v/>
      </c>
      <c r="AE36" t="str">
        <f t="shared" si="24"/>
        <v/>
      </c>
      <c r="AF36" t="str">
        <f t="shared" si="24"/>
        <v/>
      </c>
      <c r="AG36" t="str">
        <f t="shared" si="24"/>
        <v/>
      </c>
    </row>
    <row r="37" spans="1:33" x14ac:dyDescent="0.25">
      <c r="A37">
        <f t="shared" si="10"/>
        <v>99</v>
      </c>
      <c r="B37">
        <f t="shared" si="11"/>
        <v>99</v>
      </c>
      <c r="C37">
        <f t="shared" si="12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6"/>
        <v>9999</v>
      </c>
      <c r="P37">
        <f t="shared" si="7"/>
        <v>9999</v>
      </c>
      <c r="Q37">
        <f t="shared" si="8"/>
        <v>19998</v>
      </c>
      <c r="R37">
        <f t="shared" si="13"/>
        <v>2626</v>
      </c>
      <c r="S37">
        <f t="shared" si="14"/>
        <v>26</v>
      </c>
      <c r="T37">
        <f t="shared" si="15"/>
        <v>26037</v>
      </c>
      <c r="U37">
        <f t="shared" si="16"/>
        <v>31</v>
      </c>
      <c r="V37">
        <f t="shared" si="17"/>
        <v>9999</v>
      </c>
      <c r="W37">
        <f t="shared" si="18"/>
        <v>9999</v>
      </c>
      <c r="X37">
        <f t="shared" si="19"/>
        <v>1616</v>
      </c>
      <c r="Y37">
        <f t="shared" si="20"/>
        <v>99</v>
      </c>
      <c r="Z37">
        <f t="shared" si="21"/>
        <v>99037</v>
      </c>
      <c r="AA37">
        <f t="shared" si="22"/>
        <v>99</v>
      </c>
      <c r="AC37" t="str">
        <f t="shared" si="24"/>
        <v/>
      </c>
      <c r="AD37" t="str">
        <f t="shared" si="24"/>
        <v/>
      </c>
      <c r="AE37" t="str">
        <f t="shared" si="24"/>
        <v/>
      </c>
      <c r="AF37" t="str">
        <f t="shared" si="24"/>
        <v/>
      </c>
      <c r="AG37" t="str">
        <f t="shared" si="24"/>
        <v/>
      </c>
    </row>
    <row r="38" spans="1:33" x14ac:dyDescent="0.25">
      <c r="A38">
        <f t="shared" si="10"/>
        <v>99</v>
      </c>
      <c r="B38">
        <f t="shared" si="11"/>
        <v>99</v>
      </c>
      <c r="C38">
        <f t="shared" si="12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6"/>
        <v>9999</v>
      </c>
      <c r="P38">
        <f t="shared" si="7"/>
        <v>9999</v>
      </c>
      <c r="Q38">
        <f t="shared" si="8"/>
        <v>19998</v>
      </c>
      <c r="R38">
        <f t="shared" si="13"/>
        <v>2626</v>
      </c>
      <c r="S38">
        <f t="shared" si="14"/>
        <v>26</v>
      </c>
      <c r="T38">
        <f t="shared" si="15"/>
        <v>26038</v>
      </c>
      <c r="U38">
        <f t="shared" si="16"/>
        <v>32</v>
      </c>
      <c r="V38">
        <f t="shared" si="17"/>
        <v>9999</v>
      </c>
      <c r="W38">
        <f t="shared" si="18"/>
        <v>9999</v>
      </c>
      <c r="X38">
        <f t="shared" si="19"/>
        <v>1616</v>
      </c>
      <c r="Y38">
        <f t="shared" si="20"/>
        <v>99</v>
      </c>
      <c r="Z38">
        <f t="shared" si="21"/>
        <v>99038</v>
      </c>
      <c r="AA38">
        <f t="shared" si="22"/>
        <v>99</v>
      </c>
      <c r="AC38" t="str">
        <f t="shared" si="24"/>
        <v/>
      </c>
      <c r="AD38" t="str">
        <f t="shared" si="24"/>
        <v/>
      </c>
      <c r="AE38" t="str">
        <f t="shared" si="24"/>
        <v/>
      </c>
      <c r="AF38" t="str">
        <f t="shared" si="24"/>
        <v/>
      </c>
      <c r="AG38" t="str">
        <f t="shared" si="24"/>
        <v/>
      </c>
    </row>
    <row r="39" spans="1:33" x14ac:dyDescent="0.25">
      <c r="A39">
        <f t="shared" si="10"/>
        <v>99</v>
      </c>
      <c r="B39">
        <f t="shared" si="11"/>
        <v>99</v>
      </c>
      <c r="C39">
        <f t="shared" si="12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6"/>
        <v>9999</v>
      </c>
      <c r="P39">
        <f t="shared" si="7"/>
        <v>9999</v>
      </c>
      <c r="Q39">
        <f t="shared" si="8"/>
        <v>19998</v>
      </c>
      <c r="R39">
        <f t="shared" si="13"/>
        <v>2626</v>
      </c>
      <c r="S39">
        <f t="shared" si="14"/>
        <v>26</v>
      </c>
      <c r="T39">
        <f t="shared" si="15"/>
        <v>26039</v>
      </c>
      <c r="U39">
        <f t="shared" si="16"/>
        <v>33</v>
      </c>
      <c r="V39">
        <f t="shared" si="17"/>
        <v>9999</v>
      </c>
      <c r="W39">
        <f t="shared" si="18"/>
        <v>9999</v>
      </c>
      <c r="X39">
        <f t="shared" si="19"/>
        <v>1616</v>
      </c>
      <c r="Y39">
        <f t="shared" si="20"/>
        <v>99</v>
      </c>
      <c r="Z39">
        <f t="shared" si="21"/>
        <v>99039</v>
      </c>
      <c r="AA39">
        <f t="shared" si="22"/>
        <v>99</v>
      </c>
      <c r="AC39" t="str">
        <f t="shared" si="24"/>
        <v/>
      </c>
      <c r="AD39" t="str">
        <f t="shared" si="24"/>
        <v/>
      </c>
      <c r="AE39" t="str">
        <f t="shared" si="24"/>
        <v/>
      </c>
      <c r="AF39" t="str">
        <f t="shared" si="24"/>
        <v/>
      </c>
      <c r="AG39" t="str">
        <f t="shared" si="24"/>
        <v/>
      </c>
    </row>
    <row r="40" spans="1:33" x14ac:dyDescent="0.25">
      <c r="A40">
        <f t="shared" si="10"/>
        <v>99</v>
      </c>
      <c r="B40">
        <f t="shared" si="11"/>
        <v>99</v>
      </c>
      <c r="C40">
        <f t="shared" si="12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6"/>
        <v>9999</v>
      </c>
      <c r="P40">
        <f t="shared" si="7"/>
        <v>9999</v>
      </c>
      <c r="Q40">
        <f t="shared" si="8"/>
        <v>19998</v>
      </c>
      <c r="R40">
        <f t="shared" si="13"/>
        <v>2626</v>
      </c>
      <c r="S40">
        <f t="shared" si="14"/>
        <v>26</v>
      </c>
      <c r="T40">
        <f t="shared" si="15"/>
        <v>26040</v>
      </c>
      <c r="U40">
        <f t="shared" si="16"/>
        <v>34</v>
      </c>
      <c r="V40">
        <f t="shared" si="17"/>
        <v>9999</v>
      </c>
      <c r="W40">
        <f t="shared" si="18"/>
        <v>9999</v>
      </c>
      <c r="X40">
        <f t="shared" si="19"/>
        <v>1616</v>
      </c>
      <c r="Y40">
        <f t="shared" si="20"/>
        <v>99</v>
      </c>
      <c r="Z40">
        <f t="shared" si="21"/>
        <v>99040</v>
      </c>
      <c r="AA40">
        <f t="shared" si="22"/>
        <v>99</v>
      </c>
      <c r="AC40" t="str">
        <f t="shared" si="24"/>
        <v/>
      </c>
      <c r="AD40" t="str">
        <f t="shared" si="24"/>
        <v/>
      </c>
      <c r="AE40" t="str">
        <f t="shared" si="24"/>
        <v/>
      </c>
      <c r="AF40" t="str">
        <f t="shared" si="24"/>
        <v/>
      </c>
      <c r="AG40" t="str">
        <f t="shared" si="24"/>
        <v/>
      </c>
    </row>
    <row r="41" spans="1:33" x14ac:dyDescent="0.25">
      <c r="A41">
        <f t="shared" si="10"/>
        <v>99</v>
      </c>
      <c r="B41">
        <f t="shared" si="11"/>
        <v>99</v>
      </c>
      <c r="C41">
        <f t="shared" si="12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6"/>
        <v>9999</v>
      </c>
      <c r="P41">
        <f t="shared" si="7"/>
        <v>9999</v>
      </c>
      <c r="Q41">
        <f t="shared" si="8"/>
        <v>19998</v>
      </c>
      <c r="R41">
        <f t="shared" si="13"/>
        <v>2626</v>
      </c>
      <c r="S41">
        <f t="shared" si="14"/>
        <v>26</v>
      </c>
      <c r="T41">
        <f t="shared" si="15"/>
        <v>26041</v>
      </c>
      <c r="U41">
        <f t="shared" si="16"/>
        <v>35</v>
      </c>
      <c r="V41">
        <f t="shared" si="17"/>
        <v>9999</v>
      </c>
      <c r="W41">
        <f t="shared" si="18"/>
        <v>9999</v>
      </c>
      <c r="X41">
        <f t="shared" si="19"/>
        <v>1616</v>
      </c>
      <c r="Y41">
        <f t="shared" si="20"/>
        <v>99</v>
      </c>
      <c r="Z41">
        <f t="shared" si="21"/>
        <v>99041</v>
      </c>
      <c r="AA41">
        <f t="shared" si="22"/>
        <v>99</v>
      </c>
      <c r="AC41" t="str">
        <f t="shared" si="24"/>
        <v/>
      </c>
      <c r="AD41" t="str">
        <f t="shared" si="24"/>
        <v/>
      </c>
      <c r="AE41" t="str">
        <f t="shared" si="24"/>
        <v/>
      </c>
      <c r="AF41" t="str">
        <f t="shared" si="24"/>
        <v/>
      </c>
      <c r="AG41" t="str">
        <f t="shared" si="24"/>
        <v/>
      </c>
    </row>
    <row r="42" spans="1:33" ht="15.75" thickBot="1" x14ac:dyDescent="0.3">
      <c r="A42">
        <f t="shared" si="10"/>
        <v>99</v>
      </c>
      <c r="B42">
        <f t="shared" si="11"/>
        <v>99</v>
      </c>
      <c r="C42">
        <f t="shared" si="12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6"/>
        <v>9999</v>
      </c>
      <c r="P42">
        <f t="shared" si="7"/>
        <v>9999</v>
      </c>
      <c r="Q42">
        <f t="shared" si="8"/>
        <v>19998</v>
      </c>
      <c r="R42">
        <f t="shared" si="13"/>
        <v>2626</v>
      </c>
      <c r="S42">
        <f t="shared" si="14"/>
        <v>26</v>
      </c>
      <c r="T42">
        <f t="shared" si="15"/>
        <v>26042</v>
      </c>
      <c r="U42">
        <f t="shared" si="16"/>
        <v>36</v>
      </c>
      <c r="V42">
        <f t="shared" si="17"/>
        <v>9999</v>
      </c>
      <c r="W42">
        <f t="shared" si="18"/>
        <v>9999</v>
      </c>
      <c r="X42">
        <f t="shared" si="19"/>
        <v>1616</v>
      </c>
      <c r="Y42">
        <f t="shared" si="20"/>
        <v>99</v>
      </c>
      <c r="Z42">
        <f t="shared" si="21"/>
        <v>99042</v>
      </c>
      <c r="AA42">
        <f t="shared" si="22"/>
        <v>99</v>
      </c>
      <c r="AC42" t="str">
        <f t="shared" si="24"/>
        <v/>
      </c>
      <c r="AD42" t="str">
        <f t="shared" si="24"/>
        <v/>
      </c>
      <c r="AE42" t="str">
        <f t="shared" si="24"/>
        <v/>
      </c>
      <c r="AF42" t="str">
        <f t="shared" si="24"/>
        <v/>
      </c>
      <c r="AG42" t="str">
        <f t="shared" si="24"/>
        <v/>
      </c>
    </row>
  </sheetData>
  <mergeCells count="14">
    <mergeCell ref="I5:I6"/>
    <mergeCell ref="J5:J6"/>
    <mergeCell ref="L5:L6"/>
    <mergeCell ref="M5:M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topLeftCell="D1" workbookViewId="0">
      <selection activeCell="D1" sqref="D1:L1"/>
    </sheetView>
  </sheetViews>
  <sheetFormatPr defaultRowHeight="15" x14ac:dyDescent="0.25"/>
  <cols>
    <col min="1" max="3" width="0" hidden="1" customWidth="1"/>
    <col min="4" max="4" width="7" bestFit="1" customWidth="1"/>
    <col min="5" max="5" width="10.5703125" bestFit="1" customWidth="1"/>
    <col min="6" max="6" width="21.140625" customWidth="1"/>
    <col min="7" max="7" width="18.42578125" bestFit="1" customWidth="1"/>
    <col min="10" max="10" width="9.140625" customWidth="1"/>
    <col min="11" max="11" width="2.140625" customWidth="1"/>
    <col min="14" max="15" width="6" hidden="1" customWidth="1"/>
    <col min="16" max="16" width="7.85546875" hidden="1" customWidth="1"/>
    <col min="17" max="17" width="7" hidden="1" customWidth="1"/>
    <col min="18" max="18" width="8.7109375" hidden="1" customWidth="1"/>
    <col min="19" max="21" width="7.28515625" hidden="1" customWidth="1"/>
    <col min="22" max="22" width="9.42578125" hidden="1" customWidth="1"/>
    <col min="23" max="23" width="8.5703125" hidden="1" customWidth="1"/>
    <col min="24" max="24" width="10.28515625" hidden="1" customWidth="1"/>
    <col min="25" max="25" width="8.85546875" hidden="1" customWidth="1"/>
    <col min="26" max="27" width="9.140625" hidden="1" customWidth="1"/>
  </cols>
  <sheetData>
    <row r="1" spans="1:33" ht="75.75" customHeight="1" x14ac:dyDescent="0.25">
      <c r="D1" s="132" t="s">
        <v>9</v>
      </c>
      <c r="E1" s="133"/>
      <c r="F1" s="133"/>
      <c r="G1" s="133"/>
      <c r="H1" s="133"/>
      <c r="I1" s="133"/>
      <c r="J1" s="133"/>
      <c r="K1" s="133"/>
      <c r="L1" s="133"/>
      <c r="M1" s="43"/>
      <c r="AC1" t="str">
        <f>vez_MLADŠÍ!AC1</f>
        <v>Czech "A"</v>
      </c>
      <c r="AD1" t="str">
        <f>vez_MLADŠÍ!AD1</f>
        <v>Latvia</v>
      </c>
      <c r="AE1" t="str">
        <f>vez_MLADŠÍ!AE1</f>
        <v>Slovakia</v>
      </c>
      <c r="AF1" t="str">
        <f>vez_MLADŠÍ!AF1</f>
        <v>Czech "B"</v>
      </c>
      <c r="AG1" t="str">
        <f>vez_MLADŠÍ!AG1</f>
        <v>Belarus</v>
      </c>
    </row>
    <row r="2" spans="1:33" ht="80.25" customHeight="1" x14ac:dyDescent="0.25">
      <c r="D2" s="20"/>
      <c r="E2" s="20"/>
      <c r="F2" s="134" t="s">
        <v>16</v>
      </c>
      <c r="G2" s="134"/>
      <c r="H2" s="134"/>
      <c r="I2" s="134"/>
      <c r="J2" s="15"/>
      <c r="K2" s="19"/>
      <c r="L2" s="15"/>
      <c r="M2" s="15"/>
      <c r="AC2">
        <f>IF(AC5=9999,COUNTA($AC$6:$AG$6),_xlfn.RANK.EQ(AC3,$AC$3:$AG$3,1))</f>
        <v>2</v>
      </c>
      <c r="AD2">
        <f>IF(AD5=9999,COUNTA($AC$6:$AG$6),_xlfn.RANK.EQ(AD3,$AC$3:$AG$3,1))</f>
        <v>3</v>
      </c>
      <c r="AE2">
        <f>IF(AE5=9999,COUNTA($AC$6:$AG$6),_xlfn.RANK.EQ(AE3,$AC$3:$AG$3,1))</f>
        <v>5</v>
      </c>
      <c r="AF2">
        <f>IF(AF5=9999,COUNTA($AC$6:$AG$6),_xlfn.RANK.EQ(AF3,$AC$3:$AG$3,1))</f>
        <v>4</v>
      </c>
      <c r="AG2">
        <f>IF(AG5=9999,COUNTA($AC$6:$AG$6),_xlfn.RANK.EQ(AG3,$AC$3:$AG$3,1))</f>
        <v>1</v>
      </c>
    </row>
    <row r="3" spans="1:33" ht="18.75" thickBot="1" x14ac:dyDescent="0.3">
      <c r="D3" s="135"/>
      <c r="E3" s="135"/>
      <c r="F3" s="135"/>
      <c r="G3" s="135"/>
      <c r="H3" s="135"/>
      <c r="I3" s="135"/>
      <c r="J3" s="135"/>
      <c r="K3" s="135"/>
      <c r="L3" s="135"/>
      <c r="M3" s="44"/>
      <c r="AC3">
        <f t="shared" ref="AC3:AG3" si="0">IF(OR(AC5="",AC5=9999),9999,AC4+AC5)</f>
        <v>24.95</v>
      </c>
      <c r="AD3">
        <f t="shared" si="0"/>
        <v>25.74</v>
      </c>
      <c r="AE3">
        <f t="shared" si="0"/>
        <v>41.72</v>
      </c>
      <c r="AF3">
        <f t="shared" si="0"/>
        <v>27.619999999999997</v>
      </c>
      <c r="AG3">
        <f t="shared" si="0"/>
        <v>24.07</v>
      </c>
    </row>
    <row r="4" spans="1:33" ht="14.25" customHeight="1" thickBot="1" x14ac:dyDescent="0.3">
      <c r="D4" s="136" t="s">
        <v>14</v>
      </c>
      <c r="E4" s="137"/>
      <c r="F4" s="18" t="s">
        <v>8</v>
      </c>
      <c r="G4" s="16"/>
      <c r="H4" s="17"/>
      <c r="I4" s="15"/>
      <c r="J4" s="15"/>
      <c r="K4" s="16"/>
      <c r="L4" s="15"/>
      <c r="M4" s="15"/>
      <c r="AC4">
        <f t="shared" ref="AC4:AG4" si="1">IF(ISERROR(SMALL(AC7:AC42,1)),9999,SMALL(AC7:AC42,1))</f>
        <v>11.53</v>
      </c>
      <c r="AD4">
        <f t="shared" si="1"/>
        <v>12.62</v>
      </c>
      <c r="AE4">
        <f t="shared" si="1"/>
        <v>17.93</v>
      </c>
      <c r="AF4">
        <f t="shared" si="1"/>
        <v>13.53</v>
      </c>
      <c r="AG4">
        <f t="shared" si="1"/>
        <v>11.54</v>
      </c>
    </row>
    <row r="5" spans="1:33" ht="15" customHeight="1" x14ac:dyDescent="0.25">
      <c r="D5" s="138" t="s">
        <v>7</v>
      </c>
      <c r="E5" s="140" t="s">
        <v>6</v>
      </c>
      <c r="F5" s="142" t="s">
        <v>5</v>
      </c>
      <c r="G5" s="138" t="s">
        <v>4</v>
      </c>
      <c r="H5" s="144" t="s">
        <v>3</v>
      </c>
      <c r="I5" s="130" t="s">
        <v>2</v>
      </c>
      <c r="J5" s="130" t="s">
        <v>1</v>
      </c>
      <c r="K5" s="45"/>
      <c r="L5" s="130" t="s">
        <v>0</v>
      </c>
      <c r="M5" s="130" t="s">
        <v>17</v>
      </c>
      <c r="AC5">
        <f t="shared" ref="AC5:AG5" si="2">IF(ISERROR(SMALL(AC7:AC42,2)),9999,SMALL(AC7:AC42,2))</f>
        <v>13.42</v>
      </c>
      <c r="AD5">
        <f t="shared" si="2"/>
        <v>13.12</v>
      </c>
      <c r="AE5">
        <f t="shared" si="2"/>
        <v>23.79</v>
      </c>
      <c r="AF5">
        <f t="shared" si="2"/>
        <v>14.09</v>
      </c>
      <c r="AG5">
        <f t="shared" si="2"/>
        <v>12.53</v>
      </c>
    </row>
    <row r="6" spans="1:33" ht="22.5" customHeight="1" thickBot="1" x14ac:dyDescent="0.3">
      <c r="A6" t="s">
        <v>20</v>
      </c>
      <c r="B6" t="s">
        <v>36</v>
      </c>
      <c r="C6" t="s">
        <v>19</v>
      </c>
      <c r="D6" s="139"/>
      <c r="E6" s="141"/>
      <c r="F6" s="143"/>
      <c r="G6" s="139"/>
      <c r="H6" s="145"/>
      <c r="I6" s="131"/>
      <c r="J6" s="131"/>
      <c r="K6" s="46"/>
      <c r="L6" s="131"/>
      <c r="M6" s="131"/>
      <c r="N6" s="48" t="s">
        <v>21</v>
      </c>
      <c r="O6" s="48" t="s">
        <v>22</v>
      </c>
      <c r="P6" s="48" t="s">
        <v>23</v>
      </c>
      <c r="Q6" s="48" t="s">
        <v>24</v>
      </c>
      <c r="R6" s="48" t="s">
        <v>25</v>
      </c>
      <c r="S6" s="49" t="s">
        <v>19</v>
      </c>
      <c r="T6" s="49" t="s">
        <v>31</v>
      </c>
      <c r="U6" s="49" t="s">
        <v>30</v>
      </c>
      <c r="V6" s="48" t="s">
        <v>26</v>
      </c>
      <c r="W6" s="48" t="s">
        <v>27</v>
      </c>
      <c r="X6" s="48" t="s">
        <v>28</v>
      </c>
      <c r="Y6" s="49" t="s">
        <v>29</v>
      </c>
      <c r="Z6" s="49" t="s">
        <v>32</v>
      </c>
      <c r="AA6" s="49" t="s">
        <v>33</v>
      </c>
      <c r="AC6" t="str">
        <f t="shared" ref="AC6:AG6" si="3">AC1</f>
        <v>Czech "A"</v>
      </c>
      <c r="AD6" t="str">
        <f t="shared" si="3"/>
        <v>Latvia</v>
      </c>
      <c r="AE6" t="str">
        <f t="shared" si="3"/>
        <v>Slovakia</v>
      </c>
      <c r="AF6" t="str">
        <f t="shared" si="3"/>
        <v>Czech "B"</v>
      </c>
      <c r="AG6" t="str">
        <f t="shared" si="3"/>
        <v>Belarus</v>
      </c>
    </row>
    <row r="7" spans="1:33" x14ac:dyDescent="0.25">
      <c r="A7">
        <f>AA7</f>
        <v>99</v>
      </c>
      <c r="B7">
        <f>Y7</f>
        <v>99</v>
      </c>
      <c r="C7">
        <f>U7</f>
        <v>4</v>
      </c>
      <c r="D7" s="12">
        <f t="shared" ref="D7:D42" si="4">IF(E7="","",S7)</f>
        <v>4</v>
      </c>
      <c r="E7" s="11">
        <v>92</v>
      </c>
      <c r="F7" s="10" t="s">
        <v>138</v>
      </c>
      <c r="G7" s="10" t="s">
        <v>76</v>
      </c>
      <c r="H7" s="9">
        <v>2000</v>
      </c>
      <c r="I7" s="8">
        <v>12.62</v>
      </c>
      <c r="J7" s="8">
        <v>17.46</v>
      </c>
      <c r="K7" s="8"/>
      <c r="L7" s="7">
        <f t="shared" ref="L7:L42" si="5">IF(E7="","",IF(AND(I7="",J7=""),"DNS",IF(OR(J7="",J7="DNS"),I7,IF(I7="NP",J7,IF(J7="NP",I7,MIN(I7:J7))))))</f>
        <v>12.62</v>
      </c>
      <c r="M7" s="15"/>
      <c r="N7">
        <f t="shared" ref="N7:O42" si="6">IF(I7="",9999,IF(I7="DNS",9999,IF(I7="NP",999,I7)))</f>
        <v>12.62</v>
      </c>
      <c r="O7">
        <f t="shared" si="6"/>
        <v>17.46</v>
      </c>
      <c r="P7">
        <f t="shared" ref="P7:P42" si="7">MIN(N7:O7)</f>
        <v>12.62</v>
      </c>
      <c r="Q7">
        <f t="shared" ref="Q7:Q42" si="8">N7+O7</f>
        <v>30.08</v>
      </c>
      <c r="R7">
        <f>_xlfn.RANK.EQ(P7,$P$7:$P$42,1)*100+_xlfn.RANK.EQ(Q7,$Q$7:$Q$42,1)</f>
        <v>405</v>
      </c>
      <c r="S7">
        <f>_xlfn.RANK.EQ(R7,$R$7:$R$42,1)</f>
        <v>4</v>
      </c>
      <c r="T7">
        <f>S7*1000+ROW()</f>
        <v>4007</v>
      </c>
      <c r="U7">
        <f>_xlfn.RANK.EQ(T7,$T$7:$T$42,1)</f>
        <v>4</v>
      </c>
      <c r="V7">
        <f>IF(M7="x",P7,9999)</f>
        <v>9999</v>
      </c>
      <c r="W7">
        <f>IF(M7="x",Q7,9999)</f>
        <v>9999</v>
      </c>
      <c r="X7">
        <f>_xlfn.RANK.EQ(V7,$V$7:$V$42,1)*100+_xlfn.RANK.EQ(W7,$W$7:$W$42,1)</f>
        <v>909</v>
      </c>
      <c r="Y7">
        <f>IF(M7="x",_xlfn.RANK.EQ(X7,$X$7:$X$42,1),99)</f>
        <v>99</v>
      </c>
      <c r="Z7">
        <f>Y7*1000+ROW()</f>
        <v>99007</v>
      </c>
      <c r="AA7">
        <f>IF(M7="x",_xlfn.RANK.EQ(Z7,$Z$7:$Z$42,1),99)</f>
        <v>99</v>
      </c>
      <c r="AC7" t="str">
        <f>IF(AC$6=$G7,$P7,"")</f>
        <v/>
      </c>
      <c r="AD7">
        <f t="shared" ref="AD7:AG26" si="9">IF(AD$6=$G7,$P7,"")</f>
        <v>12.62</v>
      </c>
      <c r="AE7" t="str">
        <f t="shared" si="9"/>
        <v/>
      </c>
      <c r="AF7" t="str">
        <f t="shared" si="9"/>
        <v/>
      </c>
      <c r="AG7" t="str">
        <f t="shared" si="9"/>
        <v/>
      </c>
    </row>
    <row r="8" spans="1:33" x14ac:dyDescent="0.25">
      <c r="A8">
        <f t="shared" ref="A8:A42" si="10">AA8</f>
        <v>99</v>
      </c>
      <c r="B8">
        <f t="shared" ref="B8:B42" si="11">Y8</f>
        <v>99</v>
      </c>
      <c r="C8">
        <f t="shared" ref="C8:C42" si="12">U8</f>
        <v>15</v>
      </c>
      <c r="D8" s="6">
        <f t="shared" si="4"/>
        <v>15</v>
      </c>
      <c r="E8" s="5">
        <v>93</v>
      </c>
      <c r="F8" s="4" t="s">
        <v>139</v>
      </c>
      <c r="G8" s="4" t="s">
        <v>75</v>
      </c>
      <c r="H8" s="3">
        <v>2000</v>
      </c>
      <c r="I8" s="2">
        <v>19.53</v>
      </c>
      <c r="J8" s="2">
        <v>17.93</v>
      </c>
      <c r="K8" s="2"/>
      <c r="L8" s="1">
        <f t="shared" si="5"/>
        <v>17.93</v>
      </c>
      <c r="M8" s="15"/>
      <c r="N8">
        <f t="shared" si="6"/>
        <v>19.53</v>
      </c>
      <c r="O8">
        <f t="shared" si="6"/>
        <v>17.93</v>
      </c>
      <c r="P8">
        <f t="shared" si="7"/>
        <v>17.93</v>
      </c>
      <c r="Q8">
        <f t="shared" si="8"/>
        <v>37.46</v>
      </c>
      <c r="R8">
        <f t="shared" ref="R8:R42" si="13">_xlfn.RANK.EQ(P8,$P$7:$P$42,1)*100+_xlfn.RANK.EQ(Q8,$Q$7:$Q$42,1)</f>
        <v>1513</v>
      </c>
      <c r="S8">
        <f t="shared" ref="S8:S42" si="14">_xlfn.RANK.EQ(R8,$R$7:$R$42,1)</f>
        <v>15</v>
      </c>
      <c r="T8">
        <f t="shared" ref="T8:T42" si="15">S8*1000+ROW()</f>
        <v>15008</v>
      </c>
      <c r="U8">
        <f t="shared" ref="U8:U42" si="16">_xlfn.RANK.EQ(T8,$T$7:$T$42,1)</f>
        <v>15</v>
      </c>
      <c r="V8">
        <f t="shared" ref="V8:V42" si="17">IF(M8="x",P8,9999)</f>
        <v>9999</v>
      </c>
      <c r="W8">
        <f t="shared" ref="W8:W42" si="18">IF(M8="x",Q8,9999)</f>
        <v>9999</v>
      </c>
      <c r="X8">
        <f t="shared" ref="X8:X42" si="19">_xlfn.RANK.EQ(V8,$V$7:$V$42,1)*100+_xlfn.RANK.EQ(W8,$W$7:$W$42,1)</f>
        <v>909</v>
      </c>
      <c r="Y8">
        <f t="shared" ref="Y8:Y42" si="20">IF(M8="x",_xlfn.RANK.EQ(X8,$X$7:$X$42,1),99)</f>
        <v>99</v>
      </c>
      <c r="Z8">
        <f t="shared" ref="Z8:Z42" si="21">Y8*1000+ROW()</f>
        <v>99008</v>
      </c>
      <c r="AA8">
        <f t="shared" ref="AA8:AA42" si="22">IF(M8="x",_xlfn.RANK.EQ(Z8,$Z$7:$Z$42,1),99)</f>
        <v>99</v>
      </c>
      <c r="AC8" t="str">
        <f t="shared" ref="AC8:AG27" si="23">IF(AC$6=$G8,$P8,"")</f>
        <v/>
      </c>
      <c r="AD8" t="str">
        <f t="shared" si="9"/>
        <v/>
      </c>
      <c r="AE8">
        <f t="shared" si="9"/>
        <v>17.93</v>
      </c>
      <c r="AF8" t="str">
        <f t="shared" si="9"/>
        <v/>
      </c>
      <c r="AG8" t="str">
        <f t="shared" si="9"/>
        <v/>
      </c>
    </row>
    <row r="9" spans="1:33" x14ac:dyDescent="0.25">
      <c r="A9">
        <f t="shared" si="10"/>
        <v>4</v>
      </c>
      <c r="B9">
        <f t="shared" si="11"/>
        <v>4</v>
      </c>
      <c r="C9">
        <f t="shared" si="12"/>
        <v>8</v>
      </c>
      <c r="D9" s="6">
        <f t="shared" si="4"/>
        <v>8</v>
      </c>
      <c r="E9" s="5">
        <v>94</v>
      </c>
      <c r="F9" s="4" t="s">
        <v>140</v>
      </c>
      <c r="G9" s="4" t="s">
        <v>74</v>
      </c>
      <c r="H9" s="3">
        <v>2000</v>
      </c>
      <c r="I9" s="2">
        <v>14.09</v>
      </c>
      <c r="J9" s="2">
        <v>21.33</v>
      </c>
      <c r="K9" s="2"/>
      <c r="L9" s="1">
        <f t="shared" si="5"/>
        <v>14.09</v>
      </c>
      <c r="M9" s="15" t="s">
        <v>18</v>
      </c>
      <c r="N9">
        <f t="shared" si="6"/>
        <v>14.09</v>
      </c>
      <c r="O9">
        <f t="shared" si="6"/>
        <v>21.33</v>
      </c>
      <c r="P9">
        <f t="shared" si="7"/>
        <v>14.09</v>
      </c>
      <c r="Q9">
        <f t="shared" si="8"/>
        <v>35.42</v>
      </c>
      <c r="R9">
        <f t="shared" si="13"/>
        <v>810</v>
      </c>
      <c r="S9">
        <f t="shared" si="14"/>
        <v>8</v>
      </c>
      <c r="T9">
        <f t="shared" si="15"/>
        <v>8009</v>
      </c>
      <c r="U9">
        <f t="shared" si="16"/>
        <v>8</v>
      </c>
      <c r="V9">
        <f t="shared" si="17"/>
        <v>14.09</v>
      </c>
      <c r="W9">
        <f t="shared" si="18"/>
        <v>35.42</v>
      </c>
      <c r="X9">
        <f t="shared" si="19"/>
        <v>406</v>
      </c>
      <c r="Y9">
        <f t="shared" si="20"/>
        <v>4</v>
      </c>
      <c r="Z9">
        <f t="shared" si="21"/>
        <v>4009</v>
      </c>
      <c r="AA9">
        <f t="shared" si="22"/>
        <v>4</v>
      </c>
      <c r="AC9" t="str">
        <f t="shared" si="23"/>
        <v/>
      </c>
      <c r="AD9" t="str">
        <f t="shared" si="9"/>
        <v/>
      </c>
      <c r="AE9" t="str">
        <f t="shared" si="9"/>
        <v/>
      </c>
      <c r="AF9">
        <f t="shared" si="9"/>
        <v>14.09</v>
      </c>
      <c r="AG9" t="str">
        <f t="shared" si="9"/>
        <v/>
      </c>
    </row>
    <row r="10" spans="1:33" x14ac:dyDescent="0.25">
      <c r="A10">
        <f t="shared" si="10"/>
        <v>99</v>
      </c>
      <c r="B10">
        <f t="shared" si="11"/>
        <v>99</v>
      </c>
      <c r="C10">
        <f t="shared" si="12"/>
        <v>3</v>
      </c>
      <c r="D10" s="6">
        <f t="shared" si="4"/>
        <v>3</v>
      </c>
      <c r="E10" s="5">
        <v>95</v>
      </c>
      <c r="F10" s="4" t="s">
        <v>141</v>
      </c>
      <c r="G10" s="4" t="s">
        <v>77</v>
      </c>
      <c r="H10" s="3">
        <v>2000</v>
      </c>
      <c r="I10" s="2" t="s">
        <v>78</v>
      </c>
      <c r="J10" s="2">
        <v>12.53</v>
      </c>
      <c r="K10" s="2"/>
      <c r="L10" s="1">
        <f t="shared" si="5"/>
        <v>12.53</v>
      </c>
      <c r="M10" s="15"/>
      <c r="N10">
        <f t="shared" si="6"/>
        <v>999</v>
      </c>
      <c r="O10">
        <f t="shared" si="6"/>
        <v>12.53</v>
      </c>
      <c r="P10">
        <f t="shared" si="7"/>
        <v>12.53</v>
      </c>
      <c r="Q10">
        <f t="shared" si="8"/>
        <v>1011.53</v>
      </c>
      <c r="R10">
        <f t="shared" si="13"/>
        <v>315</v>
      </c>
      <c r="S10">
        <f t="shared" si="14"/>
        <v>3</v>
      </c>
      <c r="T10">
        <f t="shared" si="15"/>
        <v>3010</v>
      </c>
      <c r="U10">
        <f t="shared" si="16"/>
        <v>3</v>
      </c>
      <c r="V10">
        <f t="shared" si="17"/>
        <v>9999</v>
      </c>
      <c r="W10">
        <f t="shared" si="18"/>
        <v>9999</v>
      </c>
      <c r="X10">
        <f t="shared" si="19"/>
        <v>909</v>
      </c>
      <c r="Y10">
        <f t="shared" si="20"/>
        <v>99</v>
      </c>
      <c r="Z10">
        <f t="shared" si="21"/>
        <v>99010</v>
      </c>
      <c r="AA10">
        <f t="shared" si="22"/>
        <v>99</v>
      </c>
      <c r="AC10" t="str">
        <f t="shared" si="23"/>
        <v/>
      </c>
      <c r="AD10" t="str">
        <f t="shared" si="9"/>
        <v/>
      </c>
      <c r="AE10" t="str">
        <f t="shared" si="9"/>
        <v/>
      </c>
      <c r="AF10" t="str">
        <f t="shared" si="9"/>
        <v/>
      </c>
      <c r="AG10">
        <f t="shared" si="9"/>
        <v>12.53</v>
      </c>
    </row>
    <row r="11" spans="1:33" x14ac:dyDescent="0.25">
      <c r="A11">
        <f t="shared" si="10"/>
        <v>99</v>
      </c>
      <c r="B11">
        <f t="shared" si="11"/>
        <v>99</v>
      </c>
      <c r="C11">
        <f t="shared" si="12"/>
        <v>17</v>
      </c>
      <c r="D11" s="22">
        <f t="shared" si="4"/>
        <v>17</v>
      </c>
      <c r="E11" s="23">
        <v>97</v>
      </c>
      <c r="F11" s="21" t="s">
        <v>142</v>
      </c>
      <c r="G11" s="21" t="s">
        <v>143</v>
      </c>
      <c r="H11" s="24">
        <v>2001</v>
      </c>
      <c r="I11" s="25" t="s">
        <v>160</v>
      </c>
      <c r="J11" s="25" t="s">
        <v>160</v>
      </c>
      <c r="K11" s="25"/>
      <c r="L11" s="26" t="str">
        <f t="shared" si="5"/>
        <v>DNS</v>
      </c>
      <c r="M11" s="47"/>
      <c r="N11">
        <f t="shared" si="6"/>
        <v>9999</v>
      </c>
      <c r="O11">
        <f t="shared" si="6"/>
        <v>9999</v>
      </c>
      <c r="P11">
        <f t="shared" si="7"/>
        <v>9999</v>
      </c>
      <c r="Q11">
        <f t="shared" si="8"/>
        <v>19998</v>
      </c>
      <c r="R11">
        <f t="shared" si="13"/>
        <v>1717</v>
      </c>
      <c r="S11">
        <f t="shared" si="14"/>
        <v>17</v>
      </c>
      <c r="T11">
        <f t="shared" si="15"/>
        <v>17011</v>
      </c>
      <c r="U11">
        <f t="shared" si="16"/>
        <v>17</v>
      </c>
      <c r="V11">
        <f t="shared" si="17"/>
        <v>9999</v>
      </c>
      <c r="W11">
        <f t="shared" si="18"/>
        <v>9999</v>
      </c>
      <c r="X11">
        <f t="shared" si="19"/>
        <v>909</v>
      </c>
      <c r="Y11">
        <f t="shared" si="20"/>
        <v>99</v>
      </c>
      <c r="Z11">
        <f t="shared" si="21"/>
        <v>99011</v>
      </c>
      <c r="AA11">
        <f t="shared" si="22"/>
        <v>99</v>
      </c>
      <c r="AC11" t="str">
        <f t="shared" si="23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 t="str">
        <f t="shared" si="9"/>
        <v/>
      </c>
    </row>
    <row r="12" spans="1:33" x14ac:dyDescent="0.25">
      <c r="A12">
        <f t="shared" si="10"/>
        <v>2</v>
      </c>
      <c r="B12">
        <f t="shared" si="11"/>
        <v>2</v>
      </c>
      <c r="C12">
        <f t="shared" si="12"/>
        <v>6</v>
      </c>
      <c r="D12" s="22">
        <f t="shared" si="4"/>
        <v>6</v>
      </c>
      <c r="E12" s="23">
        <v>98</v>
      </c>
      <c r="F12" s="21" t="s">
        <v>144</v>
      </c>
      <c r="G12" s="21" t="s">
        <v>73</v>
      </c>
      <c r="H12" s="24">
        <v>2001</v>
      </c>
      <c r="I12" s="25">
        <v>16.88</v>
      </c>
      <c r="J12" s="25">
        <v>13.42</v>
      </c>
      <c r="K12" s="25"/>
      <c r="L12" s="26">
        <f t="shared" si="5"/>
        <v>13.42</v>
      </c>
      <c r="M12" s="47" t="s">
        <v>18</v>
      </c>
      <c r="N12">
        <f t="shared" si="6"/>
        <v>16.88</v>
      </c>
      <c r="O12">
        <f t="shared" si="6"/>
        <v>13.42</v>
      </c>
      <c r="P12">
        <f t="shared" si="7"/>
        <v>13.42</v>
      </c>
      <c r="Q12">
        <f t="shared" si="8"/>
        <v>30.299999999999997</v>
      </c>
      <c r="R12">
        <f t="shared" si="13"/>
        <v>606</v>
      </c>
      <c r="S12">
        <f t="shared" si="14"/>
        <v>6</v>
      </c>
      <c r="T12">
        <f t="shared" si="15"/>
        <v>6012</v>
      </c>
      <c r="U12">
        <f t="shared" si="16"/>
        <v>6</v>
      </c>
      <c r="V12">
        <f t="shared" si="17"/>
        <v>13.42</v>
      </c>
      <c r="W12">
        <f t="shared" si="18"/>
        <v>30.299999999999997</v>
      </c>
      <c r="X12">
        <f t="shared" si="19"/>
        <v>203</v>
      </c>
      <c r="Y12">
        <f t="shared" si="20"/>
        <v>2</v>
      </c>
      <c r="Z12">
        <f t="shared" si="21"/>
        <v>2012</v>
      </c>
      <c r="AA12">
        <f t="shared" si="22"/>
        <v>2</v>
      </c>
      <c r="AC12">
        <f t="shared" si="23"/>
        <v>13.42</v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9"/>
        <v/>
      </c>
    </row>
    <row r="13" spans="1:33" x14ac:dyDescent="0.25">
      <c r="A13">
        <f t="shared" si="10"/>
        <v>99</v>
      </c>
      <c r="B13">
        <f t="shared" si="11"/>
        <v>99</v>
      </c>
      <c r="C13">
        <f t="shared" si="12"/>
        <v>5</v>
      </c>
      <c r="D13" s="22">
        <f t="shared" si="4"/>
        <v>5</v>
      </c>
      <c r="E13" s="23">
        <v>99</v>
      </c>
      <c r="F13" s="21" t="s">
        <v>145</v>
      </c>
      <c r="G13" s="21" t="s">
        <v>76</v>
      </c>
      <c r="H13" s="24">
        <v>2000</v>
      </c>
      <c r="I13" s="25">
        <v>13.12</v>
      </c>
      <c r="J13" s="25">
        <v>13.62</v>
      </c>
      <c r="K13" s="25"/>
      <c r="L13" s="26">
        <f t="shared" si="5"/>
        <v>13.12</v>
      </c>
      <c r="M13" s="47"/>
      <c r="N13">
        <f t="shared" si="6"/>
        <v>13.12</v>
      </c>
      <c r="O13">
        <f t="shared" si="6"/>
        <v>13.62</v>
      </c>
      <c r="P13">
        <f t="shared" si="7"/>
        <v>13.12</v>
      </c>
      <c r="Q13">
        <f t="shared" si="8"/>
        <v>26.74</v>
      </c>
      <c r="R13">
        <f t="shared" si="13"/>
        <v>503</v>
      </c>
      <c r="S13">
        <f t="shared" si="14"/>
        <v>5</v>
      </c>
      <c r="T13">
        <f t="shared" si="15"/>
        <v>5013</v>
      </c>
      <c r="U13">
        <f t="shared" si="16"/>
        <v>5</v>
      </c>
      <c r="V13">
        <f t="shared" si="17"/>
        <v>9999</v>
      </c>
      <c r="W13">
        <f t="shared" si="18"/>
        <v>9999</v>
      </c>
      <c r="X13">
        <f t="shared" si="19"/>
        <v>909</v>
      </c>
      <c r="Y13">
        <f t="shared" si="20"/>
        <v>99</v>
      </c>
      <c r="Z13">
        <f t="shared" si="21"/>
        <v>99013</v>
      </c>
      <c r="AA13">
        <f t="shared" si="22"/>
        <v>99</v>
      </c>
      <c r="AC13" t="str">
        <f t="shared" si="23"/>
        <v/>
      </c>
      <c r="AD13">
        <f t="shared" si="9"/>
        <v>13.12</v>
      </c>
      <c r="AE13" t="str">
        <f t="shared" si="9"/>
        <v/>
      </c>
      <c r="AF13" t="str">
        <f t="shared" si="9"/>
        <v/>
      </c>
      <c r="AG13" t="str">
        <f t="shared" si="9"/>
        <v/>
      </c>
    </row>
    <row r="14" spans="1:33" x14ac:dyDescent="0.25">
      <c r="A14">
        <f t="shared" si="10"/>
        <v>99</v>
      </c>
      <c r="B14">
        <f t="shared" si="11"/>
        <v>99</v>
      </c>
      <c r="C14">
        <f t="shared" si="12"/>
        <v>16</v>
      </c>
      <c r="D14" s="22">
        <f t="shared" si="4"/>
        <v>16</v>
      </c>
      <c r="E14" s="23">
        <v>100</v>
      </c>
      <c r="F14" s="21" t="s">
        <v>146</v>
      </c>
      <c r="G14" s="21" t="s">
        <v>75</v>
      </c>
      <c r="H14" s="24">
        <v>2000</v>
      </c>
      <c r="I14" s="25">
        <v>27.59</v>
      </c>
      <c r="J14" s="25">
        <v>23.79</v>
      </c>
      <c r="K14" s="25"/>
      <c r="L14" s="26">
        <f t="shared" si="5"/>
        <v>23.79</v>
      </c>
      <c r="M14" s="47"/>
      <c r="N14">
        <f t="shared" si="6"/>
        <v>27.59</v>
      </c>
      <c r="O14">
        <f t="shared" si="6"/>
        <v>23.79</v>
      </c>
      <c r="P14">
        <f t="shared" si="7"/>
        <v>23.79</v>
      </c>
      <c r="Q14">
        <f t="shared" si="8"/>
        <v>51.379999999999995</v>
      </c>
      <c r="R14">
        <f t="shared" si="13"/>
        <v>1614</v>
      </c>
      <c r="S14">
        <f t="shared" si="14"/>
        <v>16</v>
      </c>
      <c r="T14">
        <f t="shared" si="15"/>
        <v>16014</v>
      </c>
      <c r="U14">
        <f t="shared" si="16"/>
        <v>16</v>
      </c>
      <c r="V14">
        <f t="shared" si="17"/>
        <v>9999</v>
      </c>
      <c r="W14">
        <f t="shared" si="18"/>
        <v>9999</v>
      </c>
      <c r="X14">
        <f t="shared" si="19"/>
        <v>909</v>
      </c>
      <c r="Y14">
        <f t="shared" si="20"/>
        <v>99</v>
      </c>
      <c r="Z14">
        <f t="shared" si="21"/>
        <v>99014</v>
      </c>
      <c r="AA14">
        <f t="shared" si="22"/>
        <v>99</v>
      </c>
      <c r="AC14" t="str">
        <f t="shared" si="23"/>
        <v/>
      </c>
      <c r="AD14" t="str">
        <f t="shared" si="9"/>
        <v/>
      </c>
      <c r="AE14">
        <f t="shared" si="9"/>
        <v>23.79</v>
      </c>
      <c r="AF14" t="str">
        <f t="shared" si="9"/>
        <v/>
      </c>
      <c r="AG14" t="str">
        <f t="shared" si="9"/>
        <v/>
      </c>
    </row>
    <row r="15" spans="1:33" x14ac:dyDescent="0.25">
      <c r="A15">
        <f t="shared" si="10"/>
        <v>3</v>
      </c>
      <c r="B15">
        <f t="shared" si="11"/>
        <v>3</v>
      </c>
      <c r="C15">
        <f t="shared" si="12"/>
        <v>7</v>
      </c>
      <c r="D15" s="6">
        <f t="shared" si="4"/>
        <v>7</v>
      </c>
      <c r="E15" s="5">
        <v>101</v>
      </c>
      <c r="F15" s="4" t="s">
        <v>147</v>
      </c>
      <c r="G15" s="4" t="s">
        <v>74</v>
      </c>
      <c r="H15" s="3">
        <v>2000</v>
      </c>
      <c r="I15" s="2">
        <v>14.94</v>
      </c>
      <c r="J15" s="2">
        <v>13.53</v>
      </c>
      <c r="K15" s="2"/>
      <c r="L15" s="1">
        <f t="shared" si="5"/>
        <v>13.53</v>
      </c>
      <c r="M15" s="15" t="s">
        <v>18</v>
      </c>
      <c r="N15">
        <f t="shared" si="6"/>
        <v>14.94</v>
      </c>
      <c r="O15">
        <f t="shared" si="6"/>
        <v>13.53</v>
      </c>
      <c r="P15">
        <f t="shared" si="7"/>
        <v>13.53</v>
      </c>
      <c r="Q15">
        <f t="shared" si="8"/>
        <v>28.47</v>
      </c>
      <c r="R15">
        <f t="shared" si="13"/>
        <v>704</v>
      </c>
      <c r="S15">
        <f t="shared" si="14"/>
        <v>7</v>
      </c>
      <c r="T15">
        <f t="shared" si="15"/>
        <v>7015</v>
      </c>
      <c r="U15">
        <f t="shared" si="16"/>
        <v>7</v>
      </c>
      <c r="V15">
        <f t="shared" si="17"/>
        <v>13.53</v>
      </c>
      <c r="W15">
        <f t="shared" si="18"/>
        <v>28.47</v>
      </c>
      <c r="X15">
        <f t="shared" si="19"/>
        <v>302</v>
      </c>
      <c r="Y15">
        <f t="shared" si="20"/>
        <v>3</v>
      </c>
      <c r="Z15">
        <f t="shared" si="21"/>
        <v>3015</v>
      </c>
      <c r="AA15">
        <f t="shared" si="22"/>
        <v>3</v>
      </c>
      <c r="AC15" t="str">
        <f t="shared" si="23"/>
        <v/>
      </c>
      <c r="AD15" t="str">
        <f t="shared" si="9"/>
        <v/>
      </c>
      <c r="AE15" t="str">
        <f t="shared" si="9"/>
        <v/>
      </c>
      <c r="AF15">
        <f t="shared" si="9"/>
        <v>13.53</v>
      </c>
      <c r="AG15" t="str">
        <f t="shared" si="9"/>
        <v/>
      </c>
    </row>
    <row r="16" spans="1:33" x14ac:dyDescent="0.25">
      <c r="A16">
        <f t="shared" si="10"/>
        <v>99</v>
      </c>
      <c r="B16">
        <f t="shared" si="11"/>
        <v>99</v>
      </c>
      <c r="C16">
        <f t="shared" si="12"/>
        <v>13</v>
      </c>
      <c r="D16" s="6">
        <f t="shared" si="4"/>
        <v>13</v>
      </c>
      <c r="E16" s="5">
        <v>102</v>
      </c>
      <c r="F16" s="4" t="s">
        <v>148</v>
      </c>
      <c r="G16" s="4" t="s">
        <v>77</v>
      </c>
      <c r="H16" s="3">
        <v>2000</v>
      </c>
      <c r="I16" s="2">
        <v>17.579999999999998</v>
      </c>
      <c r="J16" s="2" t="s">
        <v>78</v>
      </c>
      <c r="K16" s="2"/>
      <c r="L16" s="1">
        <f t="shared" si="5"/>
        <v>17.579999999999998</v>
      </c>
      <c r="M16" s="15"/>
      <c r="N16">
        <f t="shared" si="6"/>
        <v>17.579999999999998</v>
      </c>
      <c r="O16">
        <f t="shared" si="6"/>
        <v>999</v>
      </c>
      <c r="P16">
        <f t="shared" si="7"/>
        <v>17.579999999999998</v>
      </c>
      <c r="Q16">
        <f t="shared" si="8"/>
        <v>1016.58</v>
      </c>
      <c r="R16">
        <f t="shared" si="13"/>
        <v>1316</v>
      </c>
      <c r="S16">
        <f t="shared" si="14"/>
        <v>13</v>
      </c>
      <c r="T16">
        <f t="shared" si="15"/>
        <v>13016</v>
      </c>
      <c r="U16">
        <f t="shared" si="16"/>
        <v>13</v>
      </c>
      <c r="V16">
        <f t="shared" si="17"/>
        <v>9999</v>
      </c>
      <c r="W16">
        <f t="shared" si="18"/>
        <v>9999</v>
      </c>
      <c r="X16">
        <f t="shared" si="19"/>
        <v>909</v>
      </c>
      <c r="Y16">
        <f t="shared" si="20"/>
        <v>99</v>
      </c>
      <c r="Z16">
        <f t="shared" si="21"/>
        <v>99016</v>
      </c>
      <c r="AA16">
        <f t="shared" si="22"/>
        <v>99</v>
      </c>
      <c r="AC16" t="str">
        <f t="shared" si="23"/>
        <v/>
      </c>
      <c r="AD16" t="str">
        <f t="shared" si="9"/>
        <v/>
      </c>
      <c r="AE16" t="str">
        <f t="shared" si="9"/>
        <v/>
      </c>
      <c r="AF16" t="str">
        <f t="shared" si="9"/>
        <v/>
      </c>
      <c r="AG16">
        <f t="shared" si="9"/>
        <v>17.579999999999998</v>
      </c>
    </row>
    <row r="17" spans="1:33" x14ac:dyDescent="0.25">
      <c r="A17">
        <f t="shared" si="10"/>
        <v>7</v>
      </c>
      <c r="B17">
        <f t="shared" si="11"/>
        <v>7</v>
      </c>
      <c r="C17">
        <f t="shared" si="12"/>
        <v>12</v>
      </c>
      <c r="D17" s="6">
        <f t="shared" si="4"/>
        <v>12</v>
      </c>
      <c r="E17" s="5">
        <v>103</v>
      </c>
      <c r="F17" s="4" t="s">
        <v>149</v>
      </c>
      <c r="G17" s="4" t="s">
        <v>150</v>
      </c>
      <c r="H17" s="3">
        <v>2001</v>
      </c>
      <c r="I17" s="2">
        <v>17.8</v>
      </c>
      <c r="J17" s="2">
        <v>16.87</v>
      </c>
      <c r="K17" s="2"/>
      <c r="L17" s="1">
        <f t="shared" si="5"/>
        <v>16.87</v>
      </c>
      <c r="M17" s="15" t="s">
        <v>18</v>
      </c>
      <c r="N17">
        <f t="shared" si="6"/>
        <v>17.8</v>
      </c>
      <c r="O17">
        <f t="shared" si="6"/>
        <v>16.87</v>
      </c>
      <c r="P17">
        <f t="shared" si="7"/>
        <v>16.87</v>
      </c>
      <c r="Q17">
        <f t="shared" si="8"/>
        <v>34.67</v>
      </c>
      <c r="R17">
        <f t="shared" si="13"/>
        <v>1209</v>
      </c>
      <c r="S17">
        <f t="shared" si="14"/>
        <v>12</v>
      </c>
      <c r="T17">
        <f t="shared" si="15"/>
        <v>12017</v>
      </c>
      <c r="U17">
        <f t="shared" si="16"/>
        <v>12</v>
      </c>
      <c r="V17">
        <f t="shared" si="17"/>
        <v>16.87</v>
      </c>
      <c r="W17">
        <f t="shared" si="18"/>
        <v>34.67</v>
      </c>
      <c r="X17">
        <f t="shared" si="19"/>
        <v>705</v>
      </c>
      <c r="Y17">
        <f t="shared" si="20"/>
        <v>7</v>
      </c>
      <c r="Z17">
        <f t="shared" si="21"/>
        <v>7017</v>
      </c>
      <c r="AA17">
        <f t="shared" si="22"/>
        <v>7</v>
      </c>
      <c r="AC17" t="str">
        <f t="shared" si="23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</row>
    <row r="18" spans="1:33" x14ac:dyDescent="0.25">
      <c r="A18">
        <f t="shared" si="10"/>
        <v>1</v>
      </c>
      <c r="B18">
        <f t="shared" si="11"/>
        <v>1</v>
      </c>
      <c r="C18">
        <f t="shared" si="12"/>
        <v>1</v>
      </c>
      <c r="D18" s="6">
        <f t="shared" si="4"/>
        <v>1</v>
      </c>
      <c r="E18" s="5">
        <v>105</v>
      </c>
      <c r="F18" s="4" t="s">
        <v>151</v>
      </c>
      <c r="G18" s="4" t="s">
        <v>73</v>
      </c>
      <c r="H18" s="3">
        <v>2000</v>
      </c>
      <c r="I18" s="2">
        <v>12.1</v>
      </c>
      <c r="J18" s="2">
        <v>11.53</v>
      </c>
      <c r="K18" s="2"/>
      <c r="L18" s="1">
        <f t="shared" si="5"/>
        <v>11.53</v>
      </c>
      <c r="M18" s="15" t="s">
        <v>18</v>
      </c>
      <c r="N18">
        <f t="shared" si="6"/>
        <v>12.1</v>
      </c>
      <c r="O18">
        <f t="shared" si="6"/>
        <v>11.53</v>
      </c>
      <c r="P18">
        <f t="shared" si="7"/>
        <v>11.53</v>
      </c>
      <c r="Q18">
        <f t="shared" si="8"/>
        <v>23.63</v>
      </c>
      <c r="R18">
        <f t="shared" si="13"/>
        <v>101</v>
      </c>
      <c r="S18">
        <f t="shared" si="14"/>
        <v>1</v>
      </c>
      <c r="T18">
        <f t="shared" si="15"/>
        <v>1018</v>
      </c>
      <c r="U18">
        <f t="shared" si="16"/>
        <v>1</v>
      </c>
      <c r="V18">
        <f t="shared" si="17"/>
        <v>11.53</v>
      </c>
      <c r="W18">
        <f t="shared" si="18"/>
        <v>23.63</v>
      </c>
      <c r="X18">
        <f t="shared" si="19"/>
        <v>101</v>
      </c>
      <c r="Y18">
        <f t="shared" si="20"/>
        <v>1</v>
      </c>
      <c r="Z18">
        <f t="shared" si="21"/>
        <v>1018</v>
      </c>
      <c r="AA18">
        <f t="shared" si="22"/>
        <v>1</v>
      </c>
      <c r="AC18">
        <f t="shared" si="23"/>
        <v>11.53</v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</row>
    <row r="19" spans="1:33" x14ac:dyDescent="0.25">
      <c r="A19">
        <f t="shared" si="10"/>
        <v>99</v>
      </c>
      <c r="B19">
        <f t="shared" si="11"/>
        <v>99</v>
      </c>
      <c r="C19">
        <f t="shared" si="12"/>
        <v>10</v>
      </c>
      <c r="D19" s="22">
        <f t="shared" si="4"/>
        <v>10</v>
      </c>
      <c r="E19" s="23">
        <v>106</v>
      </c>
      <c r="F19" s="21" t="s">
        <v>152</v>
      </c>
      <c r="G19" s="21" t="s">
        <v>76</v>
      </c>
      <c r="H19" s="24">
        <v>2000</v>
      </c>
      <c r="I19" s="25">
        <v>14.73</v>
      </c>
      <c r="J19" s="25">
        <v>17.440000000000001</v>
      </c>
      <c r="K19" s="25"/>
      <c r="L19" s="26">
        <f t="shared" si="5"/>
        <v>14.73</v>
      </c>
      <c r="M19" s="47"/>
      <c r="N19">
        <f t="shared" si="6"/>
        <v>14.73</v>
      </c>
      <c r="O19">
        <f t="shared" si="6"/>
        <v>17.440000000000001</v>
      </c>
      <c r="P19">
        <f t="shared" si="7"/>
        <v>14.73</v>
      </c>
      <c r="Q19">
        <f t="shared" si="8"/>
        <v>32.17</v>
      </c>
      <c r="R19">
        <f t="shared" si="13"/>
        <v>1008</v>
      </c>
      <c r="S19">
        <f t="shared" si="14"/>
        <v>10</v>
      </c>
      <c r="T19">
        <f t="shared" si="15"/>
        <v>10019</v>
      </c>
      <c r="U19">
        <f t="shared" si="16"/>
        <v>10</v>
      </c>
      <c r="V19">
        <f t="shared" si="17"/>
        <v>9999</v>
      </c>
      <c r="W19">
        <f t="shared" si="18"/>
        <v>9999</v>
      </c>
      <c r="X19">
        <f t="shared" si="19"/>
        <v>909</v>
      </c>
      <c r="Y19">
        <f t="shared" si="20"/>
        <v>99</v>
      </c>
      <c r="Z19">
        <f t="shared" si="21"/>
        <v>99019</v>
      </c>
      <c r="AA19">
        <f t="shared" si="22"/>
        <v>99</v>
      </c>
      <c r="AC19" t="str">
        <f t="shared" si="23"/>
        <v/>
      </c>
      <c r="AD19">
        <f t="shared" si="9"/>
        <v>14.73</v>
      </c>
      <c r="AE19" t="str">
        <f t="shared" si="9"/>
        <v/>
      </c>
      <c r="AF19" t="str">
        <f t="shared" si="9"/>
        <v/>
      </c>
      <c r="AG19" t="str">
        <f t="shared" si="9"/>
        <v/>
      </c>
    </row>
    <row r="20" spans="1:33" x14ac:dyDescent="0.25">
      <c r="A20">
        <f t="shared" si="10"/>
        <v>5</v>
      </c>
      <c r="B20">
        <f t="shared" si="11"/>
        <v>5</v>
      </c>
      <c r="C20">
        <f t="shared" si="12"/>
        <v>9</v>
      </c>
      <c r="D20" s="22">
        <f t="shared" si="4"/>
        <v>9</v>
      </c>
      <c r="E20" s="23">
        <v>108</v>
      </c>
      <c r="F20" s="21" t="s">
        <v>153</v>
      </c>
      <c r="G20" s="21" t="s">
        <v>74</v>
      </c>
      <c r="H20" s="24">
        <v>2001</v>
      </c>
      <c r="I20" s="25">
        <v>16.760000000000002</v>
      </c>
      <c r="J20" s="25">
        <v>14.56</v>
      </c>
      <c r="K20" s="25"/>
      <c r="L20" s="26">
        <f t="shared" si="5"/>
        <v>14.56</v>
      </c>
      <c r="M20" s="47" t="s">
        <v>18</v>
      </c>
      <c r="N20">
        <f t="shared" si="6"/>
        <v>16.760000000000002</v>
      </c>
      <c r="O20">
        <f t="shared" si="6"/>
        <v>14.56</v>
      </c>
      <c r="P20">
        <f t="shared" si="7"/>
        <v>14.56</v>
      </c>
      <c r="Q20">
        <f t="shared" si="8"/>
        <v>31.32</v>
      </c>
      <c r="R20">
        <f t="shared" si="13"/>
        <v>907</v>
      </c>
      <c r="S20">
        <f t="shared" si="14"/>
        <v>9</v>
      </c>
      <c r="T20">
        <f t="shared" si="15"/>
        <v>9020</v>
      </c>
      <c r="U20">
        <f t="shared" si="16"/>
        <v>9</v>
      </c>
      <c r="V20">
        <f t="shared" si="17"/>
        <v>14.56</v>
      </c>
      <c r="W20">
        <f t="shared" si="18"/>
        <v>31.32</v>
      </c>
      <c r="X20">
        <f t="shared" si="19"/>
        <v>504</v>
      </c>
      <c r="Y20">
        <f t="shared" si="20"/>
        <v>5</v>
      </c>
      <c r="Z20">
        <f t="shared" si="21"/>
        <v>5020</v>
      </c>
      <c r="AA20">
        <f t="shared" si="22"/>
        <v>5</v>
      </c>
      <c r="AC20" t="str">
        <f t="shared" si="23"/>
        <v/>
      </c>
      <c r="AD20" t="str">
        <f t="shared" si="9"/>
        <v/>
      </c>
      <c r="AE20" t="str">
        <f t="shared" si="9"/>
        <v/>
      </c>
      <c r="AF20">
        <f t="shared" si="9"/>
        <v>14.56</v>
      </c>
      <c r="AG20" t="str">
        <f t="shared" si="9"/>
        <v/>
      </c>
    </row>
    <row r="21" spans="1:33" x14ac:dyDescent="0.25">
      <c r="A21">
        <f t="shared" si="10"/>
        <v>99</v>
      </c>
      <c r="B21">
        <f t="shared" si="11"/>
        <v>99</v>
      </c>
      <c r="C21">
        <f t="shared" si="12"/>
        <v>2</v>
      </c>
      <c r="D21" s="22">
        <f t="shared" si="4"/>
        <v>2</v>
      </c>
      <c r="E21" s="23">
        <v>109</v>
      </c>
      <c r="F21" s="21" t="s">
        <v>154</v>
      </c>
      <c r="G21" s="21" t="s">
        <v>77</v>
      </c>
      <c r="H21" s="24">
        <v>2000</v>
      </c>
      <c r="I21" s="25">
        <v>12.74</v>
      </c>
      <c r="J21" s="25">
        <v>11.54</v>
      </c>
      <c r="K21" s="25"/>
      <c r="L21" s="26">
        <f t="shared" si="5"/>
        <v>11.54</v>
      </c>
      <c r="M21" s="47"/>
      <c r="N21">
        <f t="shared" si="6"/>
        <v>12.74</v>
      </c>
      <c r="O21">
        <f t="shared" si="6"/>
        <v>11.54</v>
      </c>
      <c r="P21">
        <f t="shared" si="7"/>
        <v>11.54</v>
      </c>
      <c r="Q21">
        <f t="shared" si="8"/>
        <v>24.28</v>
      </c>
      <c r="R21">
        <f t="shared" si="13"/>
        <v>202</v>
      </c>
      <c r="S21">
        <f t="shared" si="14"/>
        <v>2</v>
      </c>
      <c r="T21">
        <f t="shared" si="15"/>
        <v>2021</v>
      </c>
      <c r="U21">
        <f t="shared" si="16"/>
        <v>2</v>
      </c>
      <c r="V21">
        <f t="shared" si="17"/>
        <v>9999</v>
      </c>
      <c r="W21">
        <f t="shared" si="18"/>
        <v>9999</v>
      </c>
      <c r="X21">
        <f t="shared" si="19"/>
        <v>909</v>
      </c>
      <c r="Y21">
        <f t="shared" si="20"/>
        <v>99</v>
      </c>
      <c r="Z21">
        <f t="shared" si="21"/>
        <v>99021</v>
      </c>
      <c r="AA21">
        <f t="shared" si="22"/>
        <v>99</v>
      </c>
      <c r="AC21" t="str">
        <f t="shared" si="23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>
        <f t="shared" si="9"/>
        <v>11.54</v>
      </c>
    </row>
    <row r="22" spans="1:33" x14ac:dyDescent="0.25">
      <c r="A22">
        <f t="shared" si="10"/>
        <v>6</v>
      </c>
      <c r="B22">
        <f t="shared" si="11"/>
        <v>6</v>
      </c>
      <c r="C22">
        <f t="shared" si="12"/>
        <v>11</v>
      </c>
      <c r="D22" s="22">
        <f t="shared" si="4"/>
        <v>11</v>
      </c>
      <c r="E22" s="23">
        <v>111</v>
      </c>
      <c r="F22" s="21" t="s">
        <v>155</v>
      </c>
      <c r="G22" s="21" t="s">
        <v>156</v>
      </c>
      <c r="H22" s="24">
        <v>2001</v>
      </c>
      <c r="I22" s="25">
        <v>16.260000000000002</v>
      </c>
      <c r="J22" s="25">
        <v>19.53</v>
      </c>
      <c r="K22" s="25"/>
      <c r="L22" s="26">
        <f t="shared" si="5"/>
        <v>16.260000000000002</v>
      </c>
      <c r="M22" s="47" t="s">
        <v>18</v>
      </c>
      <c r="N22">
        <f t="shared" si="6"/>
        <v>16.260000000000002</v>
      </c>
      <c r="O22">
        <f t="shared" si="6"/>
        <v>19.53</v>
      </c>
      <c r="P22">
        <f t="shared" si="7"/>
        <v>16.260000000000002</v>
      </c>
      <c r="Q22">
        <f t="shared" si="8"/>
        <v>35.790000000000006</v>
      </c>
      <c r="R22">
        <f t="shared" si="13"/>
        <v>1111</v>
      </c>
      <c r="S22">
        <f t="shared" si="14"/>
        <v>11</v>
      </c>
      <c r="T22">
        <f t="shared" si="15"/>
        <v>11022</v>
      </c>
      <c r="U22">
        <f t="shared" si="16"/>
        <v>11</v>
      </c>
      <c r="V22">
        <f t="shared" si="17"/>
        <v>16.260000000000002</v>
      </c>
      <c r="W22">
        <f t="shared" si="18"/>
        <v>35.790000000000006</v>
      </c>
      <c r="X22">
        <f t="shared" si="19"/>
        <v>607</v>
      </c>
      <c r="Y22">
        <f t="shared" si="20"/>
        <v>6</v>
      </c>
      <c r="Z22">
        <f t="shared" si="21"/>
        <v>6022</v>
      </c>
      <c r="AA22">
        <f t="shared" si="22"/>
        <v>6</v>
      </c>
      <c r="AC22" t="str">
        <f t="shared" si="23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</row>
    <row r="23" spans="1:33" x14ac:dyDescent="0.25">
      <c r="A23">
        <f t="shared" si="10"/>
        <v>8</v>
      </c>
      <c r="B23">
        <f t="shared" si="11"/>
        <v>8</v>
      </c>
      <c r="C23">
        <f t="shared" si="12"/>
        <v>14</v>
      </c>
      <c r="D23" s="6">
        <f t="shared" si="4"/>
        <v>14</v>
      </c>
      <c r="E23" s="5">
        <v>112</v>
      </c>
      <c r="F23" s="4" t="s">
        <v>157</v>
      </c>
      <c r="G23" s="4" t="s">
        <v>130</v>
      </c>
      <c r="H23" s="3">
        <v>2001</v>
      </c>
      <c r="I23" s="2">
        <v>18.12</v>
      </c>
      <c r="J23" s="2">
        <v>17.899999999999999</v>
      </c>
      <c r="K23" s="2"/>
      <c r="L23" s="1">
        <f t="shared" si="5"/>
        <v>17.899999999999999</v>
      </c>
      <c r="M23" s="15" t="s">
        <v>18</v>
      </c>
      <c r="N23">
        <f t="shared" si="6"/>
        <v>18.12</v>
      </c>
      <c r="O23">
        <f t="shared" si="6"/>
        <v>17.899999999999999</v>
      </c>
      <c r="P23">
        <f t="shared" si="7"/>
        <v>17.899999999999999</v>
      </c>
      <c r="Q23">
        <f t="shared" si="8"/>
        <v>36.019999999999996</v>
      </c>
      <c r="R23">
        <f t="shared" si="13"/>
        <v>1412</v>
      </c>
      <c r="S23">
        <f t="shared" si="14"/>
        <v>14</v>
      </c>
      <c r="T23">
        <f t="shared" si="15"/>
        <v>14023</v>
      </c>
      <c r="U23">
        <f t="shared" si="16"/>
        <v>14</v>
      </c>
      <c r="V23">
        <f t="shared" si="17"/>
        <v>17.899999999999999</v>
      </c>
      <c r="W23">
        <f t="shared" si="18"/>
        <v>36.019999999999996</v>
      </c>
      <c r="X23">
        <f t="shared" si="19"/>
        <v>808</v>
      </c>
      <c r="Y23">
        <f t="shared" si="20"/>
        <v>8</v>
      </c>
      <c r="Z23">
        <f t="shared" si="21"/>
        <v>8023</v>
      </c>
      <c r="AA23">
        <f t="shared" si="22"/>
        <v>8</v>
      </c>
      <c r="AC23" t="str">
        <f t="shared" si="23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</row>
    <row r="24" spans="1:33" x14ac:dyDescent="0.25">
      <c r="A24">
        <f t="shared" si="10"/>
        <v>99</v>
      </c>
      <c r="B24">
        <f t="shared" si="11"/>
        <v>99</v>
      </c>
      <c r="C24">
        <f t="shared" si="12"/>
        <v>18</v>
      </c>
      <c r="D24" s="6" t="str">
        <f t="shared" si="4"/>
        <v/>
      </c>
      <c r="E24" s="5"/>
      <c r="F24" s="4"/>
      <c r="G24" s="4"/>
      <c r="H24" s="3"/>
      <c r="I24" s="2"/>
      <c r="J24" s="2"/>
      <c r="K24" s="2"/>
      <c r="L24" s="1" t="str">
        <f t="shared" si="5"/>
        <v/>
      </c>
      <c r="M24" s="15"/>
      <c r="N24">
        <f t="shared" si="6"/>
        <v>9999</v>
      </c>
      <c r="O24">
        <f t="shared" si="6"/>
        <v>9999</v>
      </c>
      <c r="P24">
        <f t="shared" si="7"/>
        <v>9999</v>
      </c>
      <c r="Q24">
        <f t="shared" si="8"/>
        <v>19998</v>
      </c>
      <c r="R24">
        <f t="shared" si="13"/>
        <v>1717</v>
      </c>
      <c r="S24">
        <f t="shared" si="14"/>
        <v>17</v>
      </c>
      <c r="T24">
        <f t="shared" si="15"/>
        <v>17024</v>
      </c>
      <c r="U24">
        <f t="shared" si="16"/>
        <v>18</v>
      </c>
      <c r="V24">
        <f t="shared" si="17"/>
        <v>9999</v>
      </c>
      <c r="W24">
        <f t="shared" si="18"/>
        <v>9999</v>
      </c>
      <c r="X24">
        <f t="shared" si="19"/>
        <v>909</v>
      </c>
      <c r="Y24">
        <f t="shared" si="20"/>
        <v>99</v>
      </c>
      <c r="Z24">
        <f t="shared" si="21"/>
        <v>99024</v>
      </c>
      <c r="AA24">
        <f t="shared" si="22"/>
        <v>99</v>
      </c>
      <c r="AC24" t="str">
        <f t="shared" si="23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</row>
    <row r="25" spans="1:33" x14ac:dyDescent="0.25">
      <c r="A25">
        <f t="shared" si="10"/>
        <v>99</v>
      </c>
      <c r="B25">
        <f t="shared" si="11"/>
        <v>99</v>
      </c>
      <c r="C25">
        <f t="shared" si="12"/>
        <v>19</v>
      </c>
      <c r="D25" s="6" t="str">
        <f t="shared" si="4"/>
        <v/>
      </c>
      <c r="E25" s="5"/>
      <c r="F25" s="4"/>
      <c r="G25" s="4"/>
      <c r="H25" s="3"/>
      <c r="I25" s="2"/>
      <c r="J25" s="2"/>
      <c r="K25" s="2"/>
      <c r="L25" s="1" t="str">
        <f t="shared" si="5"/>
        <v/>
      </c>
      <c r="M25" s="15"/>
      <c r="N25">
        <f t="shared" si="6"/>
        <v>9999</v>
      </c>
      <c r="O25">
        <f t="shared" si="6"/>
        <v>9999</v>
      </c>
      <c r="P25">
        <f t="shared" si="7"/>
        <v>9999</v>
      </c>
      <c r="Q25">
        <f t="shared" si="8"/>
        <v>19998</v>
      </c>
      <c r="R25">
        <f t="shared" si="13"/>
        <v>1717</v>
      </c>
      <c r="S25">
        <f t="shared" si="14"/>
        <v>17</v>
      </c>
      <c r="T25">
        <f t="shared" si="15"/>
        <v>17025</v>
      </c>
      <c r="U25">
        <f t="shared" si="16"/>
        <v>19</v>
      </c>
      <c r="V25">
        <f t="shared" si="17"/>
        <v>9999</v>
      </c>
      <c r="W25">
        <f t="shared" si="18"/>
        <v>9999</v>
      </c>
      <c r="X25">
        <f t="shared" si="19"/>
        <v>909</v>
      </c>
      <c r="Y25">
        <f t="shared" si="20"/>
        <v>99</v>
      </c>
      <c r="Z25">
        <f t="shared" si="21"/>
        <v>99025</v>
      </c>
      <c r="AA25">
        <f t="shared" si="22"/>
        <v>99</v>
      </c>
      <c r="AC25" t="str">
        <f t="shared" si="23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</row>
    <row r="26" spans="1:33" x14ac:dyDescent="0.25">
      <c r="A26">
        <f t="shared" si="10"/>
        <v>99</v>
      </c>
      <c r="B26">
        <f t="shared" si="11"/>
        <v>99</v>
      </c>
      <c r="C26">
        <f t="shared" si="12"/>
        <v>20</v>
      </c>
      <c r="D26" s="6" t="str">
        <f t="shared" si="4"/>
        <v/>
      </c>
      <c r="E26" s="5"/>
      <c r="F26" s="4"/>
      <c r="G26" s="4"/>
      <c r="H26" s="3"/>
      <c r="I26" s="2"/>
      <c r="J26" s="2"/>
      <c r="K26" s="2"/>
      <c r="L26" s="1" t="str">
        <f t="shared" si="5"/>
        <v/>
      </c>
      <c r="M26" s="15"/>
      <c r="N26">
        <f t="shared" si="6"/>
        <v>9999</v>
      </c>
      <c r="O26">
        <f t="shared" si="6"/>
        <v>9999</v>
      </c>
      <c r="P26">
        <f t="shared" si="7"/>
        <v>9999</v>
      </c>
      <c r="Q26">
        <f t="shared" si="8"/>
        <v>19998</v>
      </c>
      <c r="R26">
        <f t="shared" si="13"/>
        <v>1717</v>
      </c>
      <c r="S26">
        <f t="shared" si="14"/>
        <v>17</v>
      </c>
      <c r="T26">
        <f t="shared" si="15"/>
        <v>17026</v>
      </c>
      <c r="U26">
        <f t="shared" si="16"/>
        <v>20</v>
      </c>
      <c r="V26">
        <f t="shared" si="17"/>
        <v>9999</v>
      </c>
      <c r="W26">
        <f t="shared" si="18"/>
        <v>9999</v>
      </c>
      <c r="X26">
        <f t="shared" si="19"/>
        <v>909</v>
      </c>
      <c r="Y26">
        <f t="shared" si="20"/>
        <v>99</v>
      </c>
      <c r="Z26">
        <f t="shared" si="21"/>
        <v>99026</v>
      </c>
      <c r="AA26">
        <f t="shared" si="22"/>
        <v>99</v>
      </c>
      <c r="AC26" t="str">
        <f t="shared" si="23"/>
        <v/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</row>
    <row r="27" spans="1:33" x14ac:dyDescent="0.25">
      <c r="A27">
        <f t="shared" si="10"/>
        <v>99</v>
      </c>
      <c r="B27">
        <f t="shared" si="11"/>
        <v>99</v>
      </c>
      <c r="C27">
        <f t="shared" si="12"/>
        <v>21</v>
      </c>
      <c r="D27" s="22" t="str">
        <f t="shared" si="4"/>
        <v/>
      </c>
      <c r="E27" s="23"/>
      <c r="F27" s="21"/>
      <c r="G27" s="21"/>
      <c r="H27" s="24"/>
      <c r="I27" s="25"/>
      <c r="J27" s="25"/>
      <c r="K27" s="25"/>
      <c r="L27" s="26" t="str">
        <f t="shared" si="5"/>
        <v/>
      </c>
      <c r="M27" s="47"/>
      <c r="N27">
        <f t="shared" si="6"/>
        <v>9999</v>
      </c>
      <c r="O27">
        <f t="shared" si="6"/>
        <v>9999</v>
      </c>
      <c r="P27">
        <f t="shared" si="7"/>
        <v>9999</v>
      </c>
      <c r="Q27">
        <f t="shared" si="8"/>
        <v>19998</v>
      </c>
      <c r="R27">
        <f t="shared" si="13"/>
        <v>1717</v>
      </c>
      <c r="S27">
        <f t="shared" si="14"/>
        <v>17</v>
      </c>
      <c r="T27">
        <f t="shared" si="15"/>
        <v>17027</v>
      </c>
      <c r="U27">
        <f t="shared" si="16"/>
        <v>21</v>
      </c>
      <c r="V27">
        <f t="shared" si="17"/>
        <v>9999</v>
      </c>
      <c r="W27">
        <f t="shared" si="18"/>
        <v>9999</v>
      </c>
      <c r="X27">
        <f t="shared" si="19"/>
        <v>909</v>
      </c>
      <c r="Y27">
        <f t="shared" si="20"/>
        <v>99</v>
      </c>
      <c r="Z27">
        <f t="shared" si="21"/>
        <v>99027</v>
      </c>
      <c r="AA27">
        <f t="shared" si="22"/>
        <v>99</v>
      </c>
      <c r="AC27" t="str">
        <f t="shared" si="23"/>
        <v/>
      </c>
      <c r="AD27" t="str">
        <f t="shared" si="23"/>
        <v/>
      </c>
      <c r="AE27" t="str">
        <f t="shared" si="23"/>
        <v/>
      </c>
      <c r="AF27" t="str">
        <f t="shared" si="23"/>
        <v/>
      </c>
      <c r="AG27" t="str">
        <f t="shared" si="23"/>
        <v/>
      </c>
    </row>
    <row r="28" spans="1:33" x14ac:dyDescent="0.25">
      <c r="A28">
        <f t="shared" si="10"/>
        <v>99</v>
      </c>
      <c r="B28">
        <f t="shared" si="11"/>
        <v>99</v>
      </c>
      <c r="C28">
        <f t="shared" si="12"/>
        <v>22</v>
      </c>
      <c r="D28" s="22" t="str">
        <f t="shared" si="4"/>
        <v/>
      </c>
      <c r="E28" s="23"/>
      <c r="F28" s="21"/>
      <c r="G28" s="21"/>
      <c r="H28" s="24"/>
      <c r="I28" s="25"/>
      <c r="J28" s="25"/>
      <c r="K28" s="25"/>
      <c r="L28" s="26" t="str">
        <f t="shared" si="5"/>
        <v/>
      </c>
      <c r="M28" s="47"/>
      <c r="N28">
        <f t="shared" si="6"/>
        <v>9999</v>
      </c>
      <c r="O28">
        <f t="shared" si="6"/>
        <v>9999</v>
      </c>
      <c r="P28">
        <f t="shared" si="7"/>
        <v>9999</v>
      </c>
      <c r="Q28">
        <f t="shared" si="8"/>
        <v>19998</v>
      </c>
      <c r="R28">
        <f t="shared" si="13"/>
        <v>1717</v>
      </c>
      <c r="S28">
        <f t="shared" si="14"/>
        <v>17</v>
      </c>
      <c r="T28">
        <f t="shared" si="15"/>
        <v>17028</v>
      </c>
      <c r="U28">
        <f t="shared" si="16"/>
        <v>22</v>
      </c>
      <c r="V28">
        <f t="shared" si="17"/>
        <v>9999</v>
      </c>
      <c r="W28">
        <f t="shared" si="18"/>
        <v>9999</v>
      </c>
      <c r="X28">
        <f t="shared" si="19"/>
        <v>909</v>
      </c>
      <c r="Y28">
        <f t="shared" si="20"/>
        <v>99</v>
      </c>
      <c r="Z28">
        <f t="shared" si="21"/>
        <v>99028</v>
      </c>
      <c r="AA28">
        <f t="shared" si="22"/>
        <v>99</v>
      </c>
      <c r="AC28" t="str">
        <f t="shared" ref="AC28:AG42" si="24">IF(AC$6=$G28,$P28,"")</f>
        <v/>
      </c>
      <c r="AD28" t="str">
        <f t="shared" si="24"/>
        <v/>
      </c>
      <c r="AE28" t="str">
        <f t="shared" si="24"/>
        <v/>
      </c>
      <c r="AF28" t="str">
        <f t="shared" si="24"/>
        <v/>
      </c>
      <c r="AG28" t="str">
        <f t="shared" si="24"/>
        <v/>
      </c>
    </row>
    <row r="29" spans="1:33" x14ac:dyDescent="0.25">
      <c r="A29">
        <f t="shared" si="10"/>
        <v>99</v>
      </c>
      <c r="B29">
        <f t="shared" si="11"/>
        <v>99</v>
      </c>
      <c r="C29">
        <f t="shared" si="12"/>
        <v>23</v>
      </c>
      <c r="D29" s="22" t="str">
        <f t="shared" si="4"/>
        <v/>
      </c>
      <c r="E29" s="23"/>
      <c r="F29" s="21"/>
      <c r="G29" s="21"/>
      <c r="H29" s="24"/>
      <c r="I29" s="25"/>
      <c r="J29" s="25"/>
      <c r="K29" s="25"/>
      <c r="L29" s="26" t="str">
        <f t="shared" si="5"/>
        <v/>
      </c>
      <c r="M29" s="47"/>
      <c r="N29">
        <f t="shared" si="6"/>
        <v>9999</v>
      </c>
      <c r="O29">
        <f t="shared" si="6"/>
        <v>9999</v>
      </c>
      <c r="P29">
        <f t="shared" si="7"/>
        <v>9999</v>
      </c>
      <c r="Q29">
        <f t="shared" si="8"/>
        <v>19998</v>
      </c>
      <c r="R29">
        <f t="shared" si="13"/>
        <v>1717</v>
      </c>
      <c r="S29">
        <f t="shared" si="14"/>
        <v>17</v>
      </c>
      <c r="T29">
        <f t="shared" si="15"/>
        <v>17029</v>
      </c>
      <c r="U29">
        <f t="shared" si="16"/>
        <v>23</v>
      </c>
      <c r="V29">
        <f t="shared" si="17"/>
        <v>9999</v>
      </c>
      <c r="W29">
        <f t="shared" si="18"/>
        <v>9999</v>
      </c>
      <c r="X29">
        <f t="shared" si="19"/>
        <v>909</v>
      </c>
      <c r="Y29">
        <f t="shared" si="20"/>
        <v>99</v>
      </c>
      <c r="Z29">
        <f t="shared" si="21"/>
        <v>99029</v>
      </c>
      <c r="AA29">
        <f t="shared" si="22"/>
        <v>99</v>
      </c>
      <c r="AC29" t="str">
        <f t="shared" si="24"/>
        <v/>
      </c>
      <c r="AD29" t="str">
        <f t="shared" si="24"/>
        <v/>
      </c>
      <c r="AE29" t="str">
        <f t="shared" si="24"/>
        <v/>
      </c>
      <c r="AF29" t="str">
        <f t="shared" si="24"/>
        <v/>
      </c>
      <c r="AG29" t="str">
        <f t="shared" si="24"/>
        <v/>
      </c>
    </row>
    <row r="30" spans="1:33" x14ac:dyDescent="0.25">
      <c r="A30">
        <f t="shared" si="10"/>
        <v>99</v>
      </c>
      <c r="B30">
        <f t="shared" si="11"/>
        <v>99</v>
      </c>
      <c r="C30">
        <f t="shared" si="12"/>
        <v>24</v>
      </c>
      <c r="D30" s="22" t="str">
        <f t="shared" si="4"/>
        <v/>
      </c>
      <c r="E30" s="23"/>
      <c r="F30" s="21"/>
      <c r="G30" s="21"/>
      <c r="H30" s="24"/>
      <c r="I30" s="25"/>
      <c r="J30" s="25"/>
      <c r="K30" s="25"/>
      <c r="L30" s="26" t="str">
        <f t="shared" si="5"/>
        <v/>
      </c>
      <c r="M30" s="47"/>
      <c r="N30">
        <f t="shared" si="6"/>
        <v>9999</v>
      </c>
      <c r="O30">
        <f t="shared" si="6"/>
        <v>9999</v>
      </c>
      <c r="P30">
        <f t="shared" si="7"/>
        <v>9999</v>
      </c>
      <c r="Q30">
        <f t="shared" si="8"/>
        <v>19998</v>
      </c>
      <c r="R30">
        <f t="shared" si="13"/>
        <v>1717</v>
      </c>
      <c r="S30">
        <f t="shared" si="14"/>
        <v>17</v>
      </c>
      <c r="T30">
        <f t="shared" si="15"/>
        <v>17030</v>
      </c>
      <c r="U30">
        <f t="shared" si="16"/>
        <v>24</v>
      </c>
      <c r="V30">
        <f t="shared" si="17"/>
        <v>9999</v>
      </c>
      <c r="W30">
        <f t="shared" si="18"/>
        <v>9999</v>
      </c>
      <c r="X30">
        <f t="shared" si="19"/>
        <v>909</v>
      </c>
      <c r="Y30">
        <f t="shared" si="20"/>
        <v>99</v>
      </c>
      <c r="Z30">
        <f t="shared" si="21"/>
        <v>99030</v>
      </c>
      <c r="AA30">
        <f t="shared" si="22"/>
        <v>99</v>
      </c>
      <c r="AC30" t="str">
        <f t="shared" si="24"/>
        <v/>
      </c>
      <c r="AD30" t="str">
        <f t="shared" si="24"/>
        <v/>
      </c>
      <c r="AE30" t="str">
        <f t="shared" si="24"/>
        <v/>
      </c>
      <c r="AF30" t="str">
        <f t="shared" si="24"/>
        <v/>
      </c>
      <c r="AG30" t="str">
        <f t="shared" si="24"/>
        <v/>
      </c>
    </row>
    <row r="31" spans="1:33" x14ac:dyDescent="0.25">
      <c r="A31">
        <f t="shared" si="10"/>
        <v>99</v>
      </c>
      <c r="B31">
        <f t="shared" si="11"/>
        <v>99</v>
      </c>
      <c r="C31">
        <f t="shared" si="12"/>
        <v>25</v>
      </c>
      <c r="D31" s="6" t="str">
        <f t="shared" si="4"/>
        <v/>
      </c>
      <c r="E31" s="5"/>
      <c r="F31" s="4"/>
      <c r="G31" s="4"/>
      <c r="H31" s="3"/>
      <c r="I31" s="2"/>
      <c r="J31" s="2"/>
      <c r="K31" s="2"/>
      <c r="L31" s="1" t="str">
        <f t="shared" si="5"/>
        <v/>
      </c>
      <c r="M31" s="15"/>
      <c r="N31">
        <f t="shared" si="6"/>
        <v>9999</v>
      </c>
      <c r="O31">
        <f t="shared" si="6"/>
        <v>9999</v>
      </c>
      <c r="P31">
        <f t="shared" si="7"/>
        <v>9999</v>
      </c>
      <c r="Q31">
        <f t="shared" si="8"/>
        <v>19998</v>
      </c>
      <c r="R31">
        <f t="shared" si="13"/>
        <v>1717</v>
      </c>
      <c r="S31">
        <f t="shared" si="14"/>
        <v>17</v>
      </c>
      <c r="T31">
        <f t="shared" si="15"/>
        <v>17031</v>
      </c>
      <c r="U31">
        <f t="shared" si="16"/>
        <v>25</v>
      </c>
      <c r="V31">
        <f t="shared" si="17"/>
        <v>9999</v>
      </c>
      <c r="W31">
        <f t="shared" si="18"/>
        <v>9999</v>
      </c>
      <c r="X31">
        <f t="shared" si="19"/>
        <v>909</v>
      </c>
      <c r="Y31">
        <f t="shared" si="20"/>
        <v>99</v>
      </c>
      <c r="Z31">
        <f t="shared" si="21"/>
        <v>99031</v>
      </c>
      <c r="AA31">
        <f t="shared" si="22"/>
        <v>99</v>
      </c>
      <c r="AC31" t="str">
        <f t="shared" si="24"/>
        <v/>
      </c>
      <c r="AD31" t="str">
        <f t="shared" si="24"/>
        <v/>
      </c>
      <c r="AE31" t="str">
        <f t="shared" si="24"/>
        <v/>
      </c>
      <c r="AF31" t="str">
        <f t="shared" si="24"/>
        <v/>
      </c>
      <c r="AG31" t="str">
        <f t="shared" si="24"/>
        <v/>
      </c>
    </row>
    <row r="32" spans="1:33" x14ac:dyDescent="0.25">
      <c r="A32">
        <f t="shared" si="10"/>
        <v>99</v>
      </c>
      <c r="B32">
        <f t="shared" si="11"/>
        <v>99</v>
      </c>
      <c r="C32">
        <f t="shared" si="12"/>
        <v>26</v>
      </c>
      <c r="D32" s="6" t="str">
        <f t="shared" si="4"/>
        <v/>
      </c>
      <c r="E32" s="5"/>
      <c r="F32" s="4"/>
      <c r="G32" s="4"/>
      <c r="H32" s="3"/>
      <c r="I32" s="2"/>
      <c r="J32" s="2"/>
      <c r="K32" s="2"/>
      <c r="L32" s="1" t="str">
        <f t="shared" si="5"/>
        <v/>
      </c>
      <c r="M32" s="15"/>
      <c r="N32">
        <f t="shared" si="6"/>
        <v>9999</v>
      </c>
      <c r="O32">
        <f t="shared" si="6"/>
        <v>9999</v>
      </c>
      <c r="P32">
        <f t="shared" si="7"/>
        <v>9999</v>
      </c>
      <c r="Q32">
        <f t="shared" si="8"/>
        <v>19998</v>
      </c>
      <c r="R32">
        <f t="shared" si="13"/>
        <v>1717</v>
      </c>
      <c r="S32">
        <f t="shared" si="14"/>
        <v>17</v>
      </c>
      <c r="T32">
        <f t="shared" si="15"/>
        <v>17032</v>
      </c>
      <c r="U32">
        <f t="shared" si="16"/>
        <v>26</v>
      </c>
      <c r="V32">
        <f t="shared" si="17"/>
        <v>9999</v>
      </c>
      <c r="W32">
        <f t="shared" si="18"/>
        <v>9999</v>
      </c>
      <c r="X32">
        <f t="shared" si="19"/>
        <v>909</v>
      </c>
      <c r="Y32">
        <f t="shared" si="20"/>
        <v>99</v>
      </c>
      <c r="Z32">
        <f t="shared" si="21"/>
        <v>99032</v>
      </c>
      <c r="AA32">
        <f t="shared" si="22"/>
        <v>99</v>
      </c>
      <c r="AC32" t="str">
        <f t="shared" si="24"/>
        <v/>
      </c>
      <c r="AD32" t="str">
        <f t="shared" si="24"/>
        <v/>
      </c>
      <c r="AE32" t="str">
        <f t="shared" si="24"/>
        <v/>
      </c>
      <c r="AF32" t="str">
        <f t="shared" si="24"/>
        <v/>
      </c>
      <c r="AG32" t="str">
        <f t="shared" si="24"/>
        <v/>
      </c>
    </row>
    <row r="33" spans="1:33" x14ac:dyDescent="0.25">
      <c r="A33">
        <f t="shared" si="10"/>
        <v>99</v>
      </c>
      <c r="B33">
        <f t="shared" si="11"/>
        <v>99</v>
      </c>
      <c r="C33">
        <f t="shared" si="12"/>
        <v>27</v>
      </c>
      <c r="D33" s="6" t="str">
        <f t="shared" si="4"/>
        <v/>
      </c>
      <c r="E33" s="5"/>
      <c r="F33" s="4"/>
      <c r="G33" s="4"/>
      <c r="H33" s="3"/>
      <c r="I33" s="2"/>
      <c r="J33" s="2"/>
      <c r="K33" s="2"/>
      <c r="L33" s="1" t="str">
        <f t="shared" si="5"/>
        <v/>
      </c>
      <c r="M33" s="15"/>
      <c r="N33">
        <f t="shared" si="6"/>
        <v>9999</v>
      </c>
      <c r="O33">
        <f t="shared" si="6"/>
        <v>9999</v>
      </c>
      <c r="P33">
        <f t="shared" si="7"/>
        <v>9999</v>
      </c>
      <c r="Q33">
        <f t="shared" si="8"/>
        <v>19998</v>
      </c>
      <c r="R33">
        <f t="shared" si="13"/>
        <v>1717</v>
      </c>
      <c r="S33">
        <f t="shared" si="14"/>
        <v>17</v>
      </c>
      <c r="T33">
        <f t="shared" si="15"/>
        <v>17033</v>
      </c>
      <c r="U33">
        <f t="shared" si="16"/>
        <v>27</v>
      </c>
      <c r="V33">
        <f t="shared" si="17"/>
        <v>9999</v>
      </c>
      <c r="W33">
        <f t="shared" si="18"/>
        <v>9999</v>
      </c>
      <c r="X33">
        <f t="shared" si="19"/>
        <v>909</v>
      </c>
      <c r="Y33">
        <f t="shared" si="20"/>
        <v>99</v>
      </c>
      <c r="Z33">
        <f t="shared" si="21"/>
        <v>99033</v>
      </c>
      <c r="AA33">
        <f t="shared" si="22"/>
        <v>99</v>
      </c>
      <c r="AC33" t="str">
        <f t="shared" si="24"/>
        <v/>
      </c>
      <c r="AD33" t="str">
        <f t="shared" si="24"/>
        <v/>
      </c>
      <c r="AE33" t="str">
        <f t="shared" si="24"/>
        <v/>
      </c>
      <c r="AF33" t="str">
        <f t="shared" si="24"/>
        <v/>
      </c>
      <c r="AG33" t="str">
        <f t="shared" si="24"/>
        <v/>
      </c>
    </row>
    <row r="34" spans="1:33" x14ac:dyDescent="0.25">
      <c r="A34">
        <f t="shared" si="10"/>
        <v>99</v>
      </c>
      <c r="B34">
        <f t="shared" si="11"/>
        <v>99</v>
      </c>
      <c r="C34">
        <f t="shared" si="12"/>
        <v>28</v>
      </c>
      <c r="D34" s="6" t="str">
        <f t="shared" si="4"/>
        <v/>
      </c>
      <c r="E34" s="5"/>
      <c r="F34" s="4"/>
      <c r="G34" s="4"/>
      <c r="H34" s="3"/>
      <c r="I34" s="2"/>
      <c r="J34" s="2"/>
      <c r="K34" s="2"/>
      <c r="L34" s="1" t="str">
        <f t="shared" si="5"/>
        <v/>
      </c>
      <c r="M34" s="15"/>
      <c r="N34">
        <f t="shared" si="6"/>
        <v>9999</v>
      </c>
      <c r="O34">
        <f t="shared" si="6"/>
        <v>9999</v>
      </c>
      <c r="P34">
        <f t="shared" si="7"/>
        <v>9999</v>
      </c>
      <c r="Q34">
        <f t="shared" si="8"/>
        <v>19998</v>
      </c>
      <c r="R34">
        <f t="shared" si="13"/>
        <v>1717</v>
      </c>
      <c r="S34">
        <f t="shared" si="14"/>
        <v>17</v>
      </c>
      <c r="T34">
        <f t="shared" si="15"/>
        <v>17034</v>
      </c>
      <c r="U34">
        <f t="shared" si="16"/>
        <v>28</v>
      </c>
      <c r="V34">
        <f t="shared" si="17"/>
        <v>9999</v>
      </c>
      <c r="W34">
        <f t="shared" si="18"/>
        <v>9999</v>
      </c>
      <c r="X34">
        <f t="shared" si="19"/>
        <v>909</v>
      </c>
      <c r="Y34">
        <f t="shared" si="20"/>
        <v>99</v>
      </c>
      <c r="Z34">
        <f t="shared" si="21"/>
        <v>99034</v>
      </c>
      <c r="AA34">
        <f t="shared" si="22"/>
        <v>99</v>
      </c>
      <c r="AC34" t="str">
        <f t="shared" si="24"/>
        <v/>
      </c>
      <c r="AD34" t="str">
        <f t="shared" si="24"/>
        <v/>
      </c>
      <c r="AE34" t="str">
        <f t="shared" si="24"/>
        <v/>
      </c>
      <c r="AF34" t="str">
        <f t="shared" si="24"/>
        <v/>
      </c>
      <c r="AG34" t="str">
        <f t="shared" si="24"/>
        <v/>
      </c>
    </row>
    <row r="35" spans="1:33" x14ac:dyDescent="0.25">
      <c r="A35">
        <f t="shared" si="10"/>
        <v>99</v>
      </c>
      <c r="B35">
        <f t="shared" si="11"/>
        <v>99</v>
      </c>
      <c r="C35">
        <f t="shared" si="12"/>
        <v>29</v>
      </c>
      <c r="D35" s="22" t="str">
        <f t="shared" si="4"/>
        <v/>
      </c>
      <c r="E35" s="23"/>
      <c r="F35" s="21"/>
      <c r="G35" s="21"/>
      <c r="H35" s="24"/>
      <c r="I35" s="25"/>
      <c r="J35" s="25"/>
      <c r="K35" s="25"/>
      <c r="L35" s="26" t="str">
        <f t="shared" si="5"/>
        <v/>
      </c>
      <c r="M35" s="47"/>
      <c r="N35">
        <f t="shared" si="6"/>
        <v>9999</v>
      </c>
      <c r="O35">
        <f t="shared" si="6"/>
        <v>9999</v>
      </c>
      <c r="P35">
        <f t="shared" si="7"/>
        <v>9999</v>
      </c>
      <c r="Q35">
        <f t="shared" si="8"/>
        <v>19998</v>
      </c>
      <c r="R35">
        <f t="shared" si="13"/>
        <v>1717</v>
      </c>
      <c r="S35">
        <f t="shared" si="14"/>
        <v>17</v>
      </c>
      <c r="T35">
        <f t="shared" si="15"/>
        <v>17035</v>
      </c>
      <c r="U35">
        <f t="shared" si="16"/>
        <v>29</v>
      </c>
      <c r="V35">
        <f t="shared" si="17"/>
        <v>9999</v>
      </c>
      <c r="W35">
        <f t="shared" si="18"/>
        <v>9999</v>
      </c>
      <c r="X35">
        <f t="shared" si="19"/>
        <v>909</v>
      </c>
      <c r="Y35">
        <f t="shared" si="20"/>
        <v>99</v>
      </c>
      <c r="Z35">
        <f t="shared" si="21"/>
        <v>99035</v>
      </c>
      <c r="AA35">
        <f t="shared" si="22"/>
        <v>99</v>
      </c>
      <c r="AC35" t="str">
        <f t="shared" si="24"/>
        <v/>
      </c>
      <c r="AD35" t="str">
        <f t="shared" si="24"/>
        <v/>
      </c>
      <c r="AE35" t="str">
        <f t="shared" si="24"/>
        <v/>
      </c>
      <c r="AF35" t="str">
        <f t="shared" si="24"/>
        <v/>
      </c>
      <c r="AG35" t="str">
        <f t="shared" si="24"/>
        <v/>
      </c>
    </row>
    <row r="36" spans="1:33" x14ac:dyDescent="0.25">
      <c r="A36">
        <f t="shared" si="10"/>
        <v>99</v>
      </c>
      <c r="B36">
        <f t="shared" si="11"/>
        <v>99</v>
      </c>
      <c r="C36">
        <f t="shared" si="12"/>
        <v>30</v>
      </c>
      <c r="D36" s="22" t="str">
        <f t="shared" si="4"/>
        <v/>
      </c>
      <c r="E36" s="23"/>
      <c r="F36" s="21"/>
      <c r="G36" s="21"/>
      <c r="H36" s="24"/>
      <c r="I36" s="25"/>
      <c r="J36" s="25"/>
      <c r="K36" s="25"/>
      <c r="L36" s="26" t="str">
        <f t="shared" si="5"/>
        <v/>
      </c>
      <c r="M36" s="47"/>
      <c r="N36">
        <f t="shared" si="6"/>
        <v>9999</v>
      </c>
      <c r="O36">
        <f t="shared" si="6"/>
        <v>9999</v>
      </c>
      <c r="P36">
        <f t="shared" si="7"/>
        <v>9999</v>
      </c>
      <c r="Q36">
        <f t="shared" si="8"/>
        <v>19998</v>
      </c>
      <c r="R36">
        <f t="shared" si="13"/>
        <v>1717</v>
      </c>
      <c r="S36">
        <f t="shared" si="14"/>
        <v>17</v>
      </c>
      <c r="T36">
        <f t="shared" si="15"/>
        <v>17036</v>
      </c>
      <c r="U36">
        <f t="shared" si="16"/>
        <v>30</v>
      </c>
      <c r="V36">
        <f t="shared" si="17"/>
        <v>9999</v>
      </c>
      <c r="W36">
        <f t="shared" si="18"/>
        <v>9999</v>
      </c>
      <c r="X36">
        <f t="shared" si="19"/>
        <v>909</v>
      </c>
      <c r="Y36">
        <f t="shared" si="20"/>
        <v>99</v>
      </c>
      <c r="Z36">
        <f t="shared" si="21"/>
        <v>99036</v>
      </c>
      <c r="AA36">
        <f t="shared" si="22"/>
        <v>99</v>
      </c>
      <c r="AC36" t="str">
        <f t="shared" si="24"/>
        <v/>
      </c>
      <c r="AD36" t="str">
        <f t="shared" si="24"/>
        <v/>
      </c>
      <c r="AE36" t="str">
        <f t="shared" si="24"/>
        <v/>
      </c>
      <c r="AF36" t="str">
        <f t="shared" si="24"/>
        <v/>
      </c>
      <c r="AG36" t="str">
        <f t="shared" si="24"/>
        <v/>
      </c>
    </row>
    <row r="37" spans="1:33" x14ac:dyDescent="0.25">
      <c r="A37">
        <f t="shared" si="10"/>
        <v>99</v>
      </c>
      <c r="B37">
        <f t="shared" si="11"/>
        <v>99</v>
      </c>
      <c r="C37">
        <f t="shared" si="12"/>
        <v>31</v>
      </c>
      <c r="D37" s="22" t="str">
        <f t="shared" si="4"/>
        <v/>
      </c>
      <c r="E37" s="23"/>
      <c r="F37" s="21"/>
      <c r="G37" s="21"/>
      <c r="H37" s="24"/>
      <c r="I37" s="25"/>
      <c r="J37" s="25"/>
      <c r="K37" s="25"/>
      <c r="L37" s="26" t="str">
        <f t="shared" si="5"/>
        <v/>
      </c>
      <c r="M37" s="47"/>
      <c r="N37">
        <f t="shared" si="6"/>
        <v>9999</v>
      </c>
      <c r="O37">
        <f t="shared" si="6"/>
        <v>9999</v>
      </c>
      <c r="P37">
        <f t="shared" si="7"/>
        <v>9999</v>
      </c>
      <c r="Q37">
        <f t="shared" si="8"/>
        <v>19998</v>
      </c>
      <c r="R37">
        <f t="shared" si="13"/>
        <v>1717</v>
      </c>
      <c r="S37">
        <f t="shared" si="14"/>
        <v>17</v>
      </c>
      <c r="T37">
        <f t="shared" si="15"/>
        <v>17037</v>
      </c>
      <c r="U37">
        <f t="shared" si="16"/>
        <v>31</v>
      </c>
      <c r="V37">
        <f t="shared" si="17"/>
        <v>9999</v>
      </c>
      <c r="W37">
        <f t="shared" si="18"/>
        <v>9999</v>
      </c>
      <c r="X37">
        <f t="shared" si="19"/>
        <v>909</v>
      </c>
      <c r="Y37">
        <f t="shared" si="20"/>
        <v>99</v>
      </c>
      <c r="Z37">
        <f t="shared" si="21"/>
        <v>99037</v>
      </c>
      <c r="AA37">
        <f t="shared" si="22"/>
        <v>99</v>
      </c>
      <c r="AC37" t="str">
        <f t="shared" si="24"/>
        <v/>
      </c>
      <c r="AD37" t="str">
        <f t="shared" si="24"/>
        <v/>
      </c>
      <c r="AE37" t="str">
        <f t="shared" si="24"/>
        <v/>
      </c>
      <c r="AF37" t="str">
        <f t="shared" si="24"/>
        <v/>
      </c>
      <c r="AG37" t="str">
        <f t="shared" si="24"/>
        <v/>
      </c>
    </row>
    <row r="38" spans="1:33" x14ac:dyDescent="0.25">
      <c r="A38">
        <f t="shared" si="10"/>
        <v>99</v>
      </c>
      <c r="B38">
        <f t="shared" si="11"/>
        <v>99</v>
      </c>
      <c r="C38">
        <f t="shared" si="12"/>
        <v>32</v>
      </c>
      <c r="D38" s="22" t="str">
        <f t="shared" si="4"/>
        <v/>
      </c>
      <c r="E38" s="23"/>
      <c r="F38" s="21"/>
      <c r="G38" s="21"/>
      <c r="H38" s="24"/>
      <c r="I38" s="25"/>
      <c r="J38" s="25"/>
      <c r="K38" s="25"/>
      <c r="L38" s="26" t="str">
        <f t="shared" si="5"/>
        <v/>
      </c>
      <c r="M38" s="47"/>
      <c r="N38">
        <f t="shared" si="6"/>
        <v>9999</v>
      </c>
      <c r="O38">
        <f t="shared" si="6"/>
        <v>9999</v>
      </c>
      <c r="P38">
        <f t="shared" si="7"/>
        <v>9999</v>
      </c>
      <c r="Q38">
        <f t="shared" si="8"/>
        <v>19998</v>
      </c>
      <c r="R38">
        <f t="shared" si="13"/>
        <v>1717</v>
      </c>
      <c r="S38">
        <f t="shared" si="14"/>
        <v>17</v>
      </c>
      <c r="T38">
        <f t="shared" si="15"/>
        <v>17038</v>
      </c>
      <c r="U38">
        <f t="shared" si="16"/>
        <v>32</v>
      </c>
      <c r="V38">
        <f t="shared" si="17"/>
        <v>9999</v>
      </c>
      <c r="W38">
        <f t="shared" si="18"/>
        <v>9999</v>
      </c>
      <c r="X38">
        <f t="shared" si="19"/>
        <v>909</v>
      </c>
      <c r="Y38">
        <f t="shared" si="20"/>
        <v>99</v>
      </c>
      <c r="Z38">
        <f t="shared" si="21"/>
        <v>99038</v>
      </c>
      <c r="AA38">
        <f t="shared" si="22"/>
        <v>99</v>
      </c>
      <c r="AC38" t="str">
        <f t="shared" si="24"/>
        <v/>
      </c>
      <c r="AD38" t="str">
        <f t="shared" si="24"/>
        <v/>
      </c>
      <c r="AE38" t="str">
        <f t="shared" si="24"/>
        <v/>
      </c>
      <c r="AF38" t="str">
        <f t="shared" si="24"/>
        <v/>
      </c>
      <c r="AG38" t="str">
        <f t="shared" si="24"/>
        <v/>
      </c>
    </row>
    <row r="39" spans="1:33" x14ac:dyDescent="0.25">
      <c r="A39">
        <f t="shared" si="10"/>
        <v>99</v>
      </c>
      <c r="B39">
        <f t="shared" si="11"/>
        <v>99</v>
      </c>
      <c r="C39">
        <f t="shared" si="12"/>
        <v>33</v>
      </c>
      <c r="D39" s="6" t="str">
        <f t="shared" si="4"/>
        <v/>
      </c>
      <c r="E39" s="5"/>
      <c r="F39" s="4"/>
      <c r="G39" s="4"/>
      <c r="H39" s="3"/>
      <c r="I39" s="2"/>
      <c r="J39" s="2"/>
      <c r="K39" s="2"/>
      <c r="L39" s="1" t="str">
        <f t="shared" si="5"/>
        <v/>
      </c>
      <c r="M39" s="15"/>
      <c r="N39">
        <f t="shared" si="6"/>
        <v>9999</v>
      </c>
      <c r="O39">
        <f t="shared" si="6"/>
        <v>9999</v>
      </c>
      <c r="P39">
        <f t="shared" si="7"/>
        <v>9999</v>
      </c>
      <c r="Q39">
        <f t="shared" si="8"/>
        <v>19998</v>
      </c>
      <c r="R39">
        <f t="shared" si="13"/>
        <v>1717</v>
      </c>
      <c r="S39">
        <f t="shared" si="14"/>
        <v>17</v>
      </c>
      <c r="T39">
        <f t="shared" si="15"/>
        <v>17039</v>
      </c>
      <c r="U39">
        <f t="shared" si="16"/>
        <v>33</v>
      </c>
      <c r="V39">
        <f t="shared" si="17"/>
        <v>9999</v>
      </c>
      <c r="W39">
        <f t="shared" si="18"/>
        <v>9999</v>
      </c>
      <c r="X39">
        <f t="shared" si="19"/>
        <v>909</v>
      </c>
      <c r="Y39">
        <f t="shared" si="20"/>
        <v>99</v>
      </c>
      <c r="Z39">
        <f t="shared" si="21"/>
        <v>99039</v>
      </c>
      <c r="AA39">
        <f t="shared" si="22"/>
        <v>99</v>
      </c>
      <c r="AC39" t="str">
        <f t="shared" si="24"/>
        <v/>
      </c>
      <c r="AD39" t="str">
        <f t="shared" si="24"/>
        <v/>
      </c>
      <c r="AE39" t="str">
        <f t="shared" si="24"/>
        <v/>
      </c>
      <c r="AF39" t="str">
        <f t="shared" si="24"/>
        <v/>
      </c>
      <c r="AG39" t="str">
        <f t="shared" si="24"/>
        <v/>
      </c>
    </row>
    <row r="40" spans="1:33" x14ac:dyDescent="0.25">
      <c r="A40">
        <f t="shared" si="10"/>
        <v>99</v>
      </c>
      <c r="B40">
        <f t="shared" si="11"/>
        <v>99</v>
      </c>
      <c r="C40">
        <f t="shared" si="12"/>
        <v>34</v>
      </c>
      <c r="D40" s="6" t="str">
        <f t="shared" si="4"/>
        <v/>
      </c>
      <c r="E40" s="5"/>
      <c r="F40" s="4"/>
      <c r="G40" s="4"/>
      <c r="H40" s="3"/>
      <c r="I40" s="2"/>
      <c r="J40" s="2"/>
      <c r="K40" s="2"/>
      <c r="L40" s="1" t="str">
        <f t="shared" si="5"/>
        <v/>
      </c>
      <c r="M40" s="15"/>
      <c r="N40">
        <f t="shared" si="6"/>
        <v>9999</v>
      </c>
      <c r="O40">
        <f t="shared" si="6"/>
        <v>9999</v>
      </c>
      <c r="P40">
        <f t="shared" si="7"/>
        <v>9999</v>
      </c>
      <c r="Q40">
        <f t="shared" si="8"/>
        <v>19998</v>
      </c>
      <c r="R40">
        <f t="shared" si="13"/>
        <v>1717</v>
      </c>
      <c r="S40">
        <f t="shared" si="14"/>
        <v>17</v>
      </c>
      <c r="T40">
        <f t="shared" si="15"/>
        <v>17040</v>
      </c>
      <c r="U40">
        <f t="shared" si="16"/>
        <v>34</v>
      </c>
      <c r="V40">
        <f t="shared" si="17"/>
        <v>9999</v>
      </c>
      <c r="W40">
        <f t="shared" si="18"/>
        <v>9999</v>
      </c>
      <c r="X40">
        <f t="shared" si="19"/>
        <v>909</v>
      </c>
      <c r="Y40">
        <f t="shared" si="20"/>
        <v>99</v>
      </c>
      <c r="Z40">
        <f t="shared" si="21"/>
        <v>99040</v>
      </c>
      <c r="AA40">
        <f t="shared" si="22"/>
        <v>99</v>
      </c>
      <c r="AC40" t="str">
        <f t="shared" si="24"/>
        <v/>
      </c>
      <c r="AD40" t="str">
        <f t="shared" si="24"/>
        <v/>
      </c>
      <c r="AE40" t="str">
        <f t="shared" si="24"/>
        <v/>
      </c>
      <c r="AF40" t="str">
        <f t="shared" si="24"/>
        <v/>
      </c>
      <c r="AG40" t="str">
        <f t="shared" si="24"/>
        <v/>
      </c>
    </row>
    <row r="41" spans="1:33" x14ac:dyDescent="0.25">
      <c r="A41">
        <f t="shared" si="10"/>
        <v>99</v>
      </c>
      <c r="B41">
        <f t="shared" si="11"/>
        <v>99</v>
      </c>
      <c r="C41">
        <f t="shared" si="12"/>
        <v>35</v>
      </c>
      <c r="D41" s="27" t="str">
        <f t="shared" si="4"/>
        <v/>
      </c>
      <c r="E41" s="28"/>
      <c r="F41" s="29"/>
      <c r="G41" s="29"/>
      <c r="H41" s="30"/>
      <c r="I41" s="31"/>
      <c r="J41" s="31"/>
      <c r="K41" s="31"/>
      <c r="L41" s="32" t="str">
        <f t="shared" si="5"/>
        <v/>
      </c>
      <c r="M41" s="15"/>
      <c r="N41">
        <f t="shared" si="6"/>
        <v>9999</v>
      </c>
      <c r="O41">
        <f t="shared" si="6"/>
        <v>9999</v>
      </c>
      <c r="P41">
        <f t="shared" si="7"/>
        <v>9999</v>
      </c>
      <c r="Q41">
        <f t="shared" si="8"/>
        <v>19998</v>
      </c>
      <c r="R41">
        <f t="shared" si="13"/>
        <v>1717</v>
      </c>
      <c r="S41">
        <f t="shared" si="14"/>
        <v>17</v>
      </c>
      <c r="T41">
        <f t="shared" si="15"/>
        <v>17041</v>
      </c>
      <c r="U41">
        <f t="shared" si="16"/>
        <v>35</v>
      </c>
      <c r="V41">
        <f t="shared" si="17"/>
        <v>9999</v>
      </c>
      <c r="W41">
        <f t="shared" si="18"/>
        <v>9999</v>
      </c>
      <c r="X41">
        <f t="shared" si="19"/>
        <v>909</v>
      </c>
      <c r="Y41">
        <f t="shared" si="20"/>
        <v>99</v>
      </c>
      <c r="Z41">
        <f t="shared" si="21"/>
        <v>99041</v>
      </c>
      <c r="AA41">
        <f t="shared" si="22"/>
        <v>99</v>
      </c>
      <c r="AC41" t="str">
        <f t="shared" si="24"/>
        <v/>
      </c>
      <c r="AD41" t="str">
        <f t="shared" si="24"/>
        <v/>
      </c>
      <c r="AE41" t="str">
        <f t="shared" si="24"/>
        <v/>
      </c>
      <c r="AF41" t="str">
        <f t="shared" si="24"/>
        <v/>
      </c>
      <c r="AG41" t="str">
        <f t="shared" si="24"/>
        <v/>
      </c>
    </row>
    <row r="42" spans="1:33" ht="15.75" thickBot="1" x14ac:dyDescent="0.3">
      <c r="A42">
        <f t="shared" si="10"/>
        <v>99</v>
      </c>
      <c r="B42">
        <f t="shared" si="11"/>
        <v>99</v>
      </c>
      <c r="C42">
        <f t="shared" si="12"/>
        <v>36</v>
      </c>
      <c r="D42" s="33" t="str">
        <f t="shared" si="4"/>
        <v/>
      </c>
      <c r="E42" s="34"/>
      <c r="F42" s="35"/>
      <c r="G42" s="35"/>
      <c r="H42" s="36"/>
      <c r="I42" s="37"/>
      <c r="J42" s="37"/>
      <c r="K42" s="37"/>
      <c r="L42" s="38" t="str">
        <f t="shared" si="5"/>
        <v/>
      </c>
      <c r="M42" s="15"/>
      <c r="N42">
        <f t="shared" si="6"/>
        <v>9999</v>
      </c>
      <c r="O42">
        <f t="shared" si="6"/>
        <v>9999</v>
      </c>
      <c r="P42">
        <f t="shared" si="7"/>
        <v>9999</v>
      </c>
      <c r="Q42">
        <f t="shared" si="8"/>
        <v>19998</v>
      </c>
      <c r="R42">
        <f t="shared" si="13"/>
        <v>1717</v>
      </c>
      <c r="S42">
        <f t="shared" si="14"/>
        <v>17</v>
      </c>
      <c r="T42">
        <f t="shared" si="15"/>
        <v>17042</v>
      </c>
      <c r="U42">
        <f t="shared" si="16"/>
        <v>36</v>
      </c>
      <c r="V42">
        <f t="shared" si="17"/>
        <v>9999</v>
      </c>
      <c r="W42">
        <f t="shared" si="18"/>
        <v>9999</v>
      </c>
      <c r="X42">
        <f t="shared" si="19"/>
        <v>909</v>
      </c>
      <c r="Y42">
        <f t="shared" si="20"/>
        <v>99</v>
      </c>
      <c r="Z42">
        <f t="shared" si="21"/>
        <v>99042</v>
      </c>
      <c r="AA42">
        <f t="shared" si="22"/>
        <v>99</v>
      </c>
      <c r="AC42" t="str">
        <f t="shared" si="24"/>
        <v/>
      </c>
      <c r="AD42" t="str">
        <f t="shared" si="24"/>
        <v/>
      </c>
      <c r="AE42" t="str">
        <f t="shared" si="24"/>
        <v/>
      </c>
      <c r="AF42" t="str">
        <f t="shared" si="24"/>
        <v/>
      </c>
      <c r="AG42" t="str">
        <f t="shared" si="24"/>
        <v/>
      </c>
    </row>
  </sheetData>
  <mergeCells count="14">
    <mergeCell ref="I5:I6"/>
    <mergeCell ref="J5:J6"/>
    <mergeCell ref="L5:L6"/>
    <mergeCell ref="M5:M6"/>
    <mergeCell ref="D1:L1"/>
    <mergeCell ref="F2:I2"/>
    <mergeCell ref="D3:F3"/>
    <mergeCell ref="G3:L3"/>
    <mergeCell ref="D4:E4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workbookViewId="0">
      <selection sqref="A1:G1"/>
    </sheetView>
  </sheetViews>
  <sheetFormatPr defaultRowHeight="15" x14ac:dyDescent="0.25"/>
  <cols>
    <col min="1" max="1" width="7" bestFit="1" customWidth="1"/>
    <col min="2" max="2" width="10.5703125" bestFit="1" customWidth="1"/>
    <col min="3" max="3" width="21.140625" customWidth="1"/>
    <col min="4" max="4" width="18.42578125" bestFit="1" customWidth="1"/>
    <col min="6" max="6" width="2.140625" customWidth="1"/>
  </cols>
  <sheetData>
    <row r="1" spans="1:7" ht="91.5" customHeight="1" x14ac:dyDescent="0.25">
      <c r="A1" s="132" t="s">
        <v>158</v>
      </c>
      <c r="B1" s="133"/>
      <c r="C1" s="133"/>
      <c r="D1" s="133"/>
      <c r="E1" s="133"/>
      <c r="F1" s="133"/>
      <c r="G1" s="133"/>
    </row>
    <row r="2" spans="1:7" ht="80.25" customHeight="1" x14ac:dyDescent="0.25">
      <c r="A2" s="20"/>
      <c r="B2" s="20"/>
      <c r="C2" s="134" t="s">
        <v>16</v>
      </c>
      <c r="D2" s="134"/>
      <c r="E2" s="134"/>
      <c r="F2" s="19"/>
      <c r="G2" s="15"/>
    </row>
    <row r="3" spans="1:7" ht="18.75" thickBot="1" x14ac:dyDescent="0.3">
      <c r="A3" s="135"/>
      <c r="B3" s="135"/>
      <c r="C3" s="135"/>
      <c r="D3" s="135"/>
      <c r="E3" s="135"/>
      <c r="F3" s="135"/>
      <c r="G3" s="135"/>
    </row>
    <row r="4" spans="1:7" ht="27" thickBot="1" x14ac:dyDescent="0.3">
      <c r="A4" s="136" t="s">
        <v>14</v>
      </c>
      <c r="B4" s="137"/>
      <c r="C4" s="18" t="s">
        <v>11</v>
      </c>
      <c r="D4" s="16"/>
      <c r="E4" s="17"/>
      <c r="F4" s="16"/>
      <c r="G4" s="15"/>
    </row>
    <row r="5" spans="1:7" ht="25.5" customHeight="1" x14ac:dyDescent="0.25">
      <c r="A5" s="138" t="s">
        <v>7</v>
      </c>
      <c r="B5" s="140" t="s">
        <v>6</v>
      </c>
      <c r="C5" s="142" t="s">
        <v>5</v>
      </c>
      <c r="D5" s="138" t="s">
        <v>4</v>
      </c>
      <c r="E5" s="144" t="s">
        <v>3</v>
      </c>
      <c r="F5" s="128"/>
      <c r="G5" s="130" t="s">
        <v>0</v>
      </c>
    </row>
    <row r="6" spans="1:7" ht="25.5" customHeight="1" thickBot="1" x14ac:dyDescent="0.3">
      <c r="A6" s="139"/>
      <c r="B6" s="141"/>
      <c r="C6" s="143"/>
      <c r="D6" s="139"/>
      <c r="E6" s="145"/>
      <c r="F6" s="129"/>
      <c r="G6" s="131"/>
    </row>
    <row r="7" spans="1:7" x14ac:dyDescent="0.25">
      <c r="A7" s="12">
        <v>1</v>
      </c>
      <c r="B7" s="11">
        <v>22</v>
      </c>
      <c r="C7" s="10" t="s">
        <v>92</v>
      </c>
      <c r="D7" s="10" t="s">
        <v>77</v>
      </c>
      <c r="E7" s="9">
        <v>2004</v>
      </c>
      <c r="F7" s="8"/>
      <c r="G7" s="7">
        <v>7.32</v>
      </c>
    </row>
    <row r="8" spans="1:7" x14ac:dyDescent="0.25">
      <c r="A8" s="6">
        <v>2</v>
      </c>
      <c r="B8" s="5">
        <v>15</v>
      </c>
      <c r="C8" s="4" t="s">
        <v>83</v>
      </c>
      <c r="D8" s="4" t="s">
        <v>77</v>
      </c>
      <c r="E8" s="3">
        <v>2004</v>
      </c>
      <c r="F8" s="2"/>
      <c r="G8" s="1">
        <v>7.44</v>
      </c>
    </row>
    <row r="9" spans="1:7" x14ac:dyDescent="0.25">
      <c r="A9" s="6">
        <v>3</v>
      </c>
      <c r="B9" s="5">
        <v>12</v>
      </c>
      <c r="C9" s="4" t="s">
        <v>80</v>
      </c>
      <c r="D9" s="4" t="s">
        <v>76</v>
      </c>
      <c r="E9" s="3">
        <v>2004</v>
      </c>
      <c r="F9" s="2"/>
      <c r="G9" s="1">
        <v>7.52</v>
      </c>
    </row>
    <row r="10" spans="1:7" ht="15.75" thickBot="1" x14ac:dyDescent="0.3">
      <c r="A10" s="33">
        <v>4</v>
      </c>
      <c r="B10" s="34">
        <v>11</v>
      </c>
      <c r="C10" s="35" t="s">
        <v>79</v>
      </c>
      <c r="D10" s="35" t="s">
        <v>73</v>
      </c>
      <c r="E10" s="36">
        <v>2004</v>
      </c>
      <c r="F10" s="37"/>
      <c r="G10" s="38">
        <v>7.58</v>
      </c>
    </row>
    <row r="11" spans="1:7" ht="15.75" thickBot="1" x14ac:dyDescent="0.3"/>
    <row r="12" spans="1:7" ht="27" thickBot="1" x14ac:dyDescent="0.3">
      <c r="A12" s="136" t="s">
        <v>14</v>
      </c>
      <c r="B12" s="137"/>
      <c r="C12" s="18" t="s">
        <v>13</v>
      </c>
      <c r="D12" s="16"/>
      <c r="E12" s="17"/>
      <c r="F12" s="16"/>
      <c r="G12" s="15"/>
    </row>
    <row r="13" spans="1:7" ht="21.75" customHeight="1" x14ac:dyDescent="0.25">
      <c r="A13" s="138" t="s">
        <v>7</v>
      </c>
      <c r="B13" s="140" t="s">
        <v>6</v>
      </c>
      <c r="C13" s="142" t="s">
        <v>5</v>
      </c>
      <c r="D13" s="138" t="s">
        <v>4</v>
      </c>
      <c r="E13" s="144" t="s">
        <v>3</v>
      </c>
      <c r="F13" s="128"/>
      <c r="G13" s="130" t="s">
        <v>0</v>
      </c>
    </row>
    <row r="14" spans="1:7" ht="21.75" customHeight="1" thickBot="1" x14ac:dyDescent="0.3">
      <c r="A14" s="139"/>
      <c r="B14" s="141"/>
      <c r="C14" s="143"/>
      <c r="D14" s="139"/>
      <c r="E14" s="145"/>
      <c r="F14" s="129"/>
      <c r="G14" s="131"/>
    </row>
    <row r="15" spans="1:7" x14ac:dyDescent="0.25">
      <c r="A15" s="12">
        <v>1</v>
      </c>
      <c r="B15" s="11">
        <v>45</v>
      </c>
      <c r="C15" s="10" t="s">
        <v>109</v>
      </c>
      <c r="D15" s="10" t="s">
        <v>77</v>
      </c>
      <c r="E15" s="9">
        <v>2002</v>
      </c>
      <c r="F15" s="8"/>
      <c r="G15" s="7">
        <v>7.56</v>
      </c>
    </row>
    <row r="16" spans="1:7" x14ac:dyDescent="0.25">
      <c r="A16" s="6">
        <v>2</v>
      </c>
      <c r="B16" s="5">
        <v>54</v>
      </c>
      <c r="C16" s="4" t="s">
        <v>122</v>
      </c>
      <c r="D16" s="4" t="s">
        <v>77</v>
      </c>
      <c r="E16" s="3">
        <v>2003</v>
      </c>
      <c r="F16" s="2"/>
      <c r="G16" s="1">
        <v>7.59</v>
      </c>
    </row>
    <row r="17" spans="1:7" x14ac:dyDescent="0.25">
      <c r="A17" s="6">
        <v>3</v>
      </c>
      <c r="B17" s="5">
        <v>41</v>
      </c>
      <c r="C17" s="4" t="s">
        <v>105</v>
      </c>
      <c r="D17" s="4" t="s">
        <v>73</v>
      </c>
      <c r="E17" s="3">
        <v>2002</v>
      </c>
      <c r="F17" s="2"/>
      <c r="G17" s="1">
        <v>7.91</v>
      </c>
    </row>
    <row r="18" spans="1:7" ht="15.75" thickBot="1" x14ac:dyDescent="0.3">
      <c r="A18" s="33">
        <v>4</v>
      </c>
      <c r="B18" s="34">
        <v>63</v>
      </c>
      <c r="C18" s="35" t="s">
        <v>135</v>
      </c>
      <c r="D18" s="35" t="s">
        <v>77</v>
      </c>
      <c r="E18" s="36">
        <v>2002</v>
      </c>
      <c r="F18" s="37"/>
      <c r="G18" s="38">
        <v>13.06</v>
      </c>
    </row>
    <row r="19" spans="1:7" ht="15.75" thickBot="1" x14ac:dyDescent="0.3"/>
    <row r="20" spans="1:7" ht="27" thickBot="1" x14ac:dyDescent="0.3">
      <c r="A20" s="136" t="s">
        <v>14</v>
      </c>
      <c r="B20" s="137"/>
      <c r="C20" s="18" t="s">
        <v>8</v>
      </c>
      <c r="D20" s="16"/>
      <c r="E20" s="17"/>
      <c r="F20" s="16"/>
      <c r="G20" s="15"/>
    </row>
    <row r="21" spans="1:7" ht="23.25" customHeight="1" x14ac:dyDescent="0.25">
      <c r="A21" s="138" t="s">
        <v>7</v>
      </c>
      <c r="B21" s="140" t="s">
        <v>6</v>
      </c>
      <c r="C21" s="142" t="s">
        <v>5</v>
      </c>
      <c r="D21" s="138" t="s">
        <v>4</v>
      </c>
      <c r="E21" s="144" t="s">
        <v>3</v>
      </c>
      <c r="F21" s="128"/>
      <c r="G21" s="130" t="s">
        <v>0</v>
      </c>
    </row>
    <row r="22" spans="1:7" ht="23.25" customHeight="1" thickBot="1" x14ac:dyDescent="0.3">
      <c r="A22" s="139"/>
      <c r="B22" s="141"/>
      <c r="C22" s="143"/>
      <c r="D22" s="139"/>
      <c r="E22" s="145"/>
      <c r="F22" s="129"/>
      <c r="G22" s="131"/>
    </row>
    <row r="23" spans="1:7" x14ac:dyDescent="0.25">
      <c r="A23" s="12">
        <v>1</v>
      </c>
      <c r="B23" s="11">
        <v>105</v>
      </c>
      <c r="C23" s="10" t="s">
        <v>151</v>
      </c>
      <c r="D23" s="10" t="s">
        <v>73</v>
      </c>
      <c r="E23" s="9">
        <v>2000</v>
      </c>
      <c r="F23" s="8"/>
      <c r="G23" s="7">
        <v>12.17</v>
      </c>
    </row>
    <row r="24" spans="1:7" x14ac:dyDescent="0.25">
      <c r="A24" s="6">
        <v>2</v>
      </c>
      <c r="B24" s="5">
        <v>92</v>
      </c>
      <c r="C24" s="4" t="s">
        <v>138</v>
      </c>
      <c r="D24" s="4" t="s">
        <v>76</v>
      </c>
      <c r="E24" s="3">
        <v>2000</v>
      </c>
      <c r="F24" s="2"/>
      <c r="G24" s="1">
        <v>13.18</v>
      </c>
    </row>
    <row r="25" spans="1:7" x14ac:dyDescent="0.25">
      <c r="A25" s="6">
        <v>3</v>
      </c>
      <c r="B25" s="5">
        <v>95</v>
      </c>
      <c r="C25" s="4" t="s">
        <v>141</v>
      </c>
      <c r="D25" s="4" t="s">
        <v>77</v>
      </c>
      <c r="E25" s="3">
        <v>2000</v>
      </c>
      <c r="F25" s="2"/>
      <c r="G25" s="1">
        <v>14.2</v>
      </c>
    </row>
    <row r="26" spans="1:7" ht="15.75" thickBot="1" x14ac:dyDescent="0.3">
      <c r="A26" s="33">
        <v>4</v>
      </c>
      <c r="B26" s="34">
        <v>109</v>
      </c>
      <c r="C26" s="35" t="s">
        <v>154</v>
      </c>
      <c r="D26" s="35" t="s">
        <v>77</v>
      </c>
      <c r="E26" s="36">
        <v>2000</v>
      </c>
      <c r="F26" s="37"/>
      <c r="G26" s="38">
        <v>14.42</v>
      </c>
    </row>
  </sheetData>
  <sortState ref="A23:G26">
    <sortCondition ref="G23:G26"/>
  </sortState>
  <mergeCells count="25">
    <mergeCell ref="A1:G1"/>
    <mergeCell ref="C2:E2"/>
    <mergeCell ref="A3:C3"/>
    <mergeCell ref="D3:G3"/>
    <mergeCell ref="A4:B4"/>
    <mergeCell ref="G5:G6"/>
    <mergeCell ref="A12:B12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G21:G22"/>
    <mergeCell ref="G13:G14"/>
    <mergeCell ref="A20:B20"/>
    <mergeCell ref="A21:A22"/>
    <mergeCell ref="B21:B22"/>
    <mergeCell ref="C21:C22"/>
    <mergeCell ref="D21:D22"/>
    <mergeCell ref="E21:E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"/>
  <sheetViews>
    <sheetView workbookViewId="0"/>
  </sheetViews>
  <sheetFormatPr defaultRowHeight="15" x14ac:dyDescent="0.25"/>
  <cols>
    <col min="1" max="1" width="2.7109375" customWidth="1"/>
    <col min="2" max="2" width="5.7109375" customWidth="1"/>
    <col min="3" max="3" width="20.7109375" customWidth="1"/>
    <col min="4" max="4" width="8.42578125" customWidth="1"/>
    <col min="5" max="5" width="8.28515625" bestFit="1" customWidth="1"/>
    <col min="6" max="6" width="7.5703125" bestFit="1" customWidth="1"/>
    <col min="7" max="7" width="8.28515625" bestFit="1" customWidth="1"/>
    <col min="8" max="8" width="8.5703125" customWidth="1"/>
    <col min="9" max="9" width="8.28515625" bestFit="1" customWidth="1"/>
    <col min="10" max="10" width="9" bestFit="1" customWidth="1"/>
    <col min="11" max="11" width="9.140625" bestFit="1" customWidth="1"/>
  </cols>
  <sheetData>
    <row r="1" spans="2:11" ht="26.25" x14ac:dyDescent="0.25">
      <c r="B1" s="152" t="s">
        <v>46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99.75" customHeight="1" thickBot="1" x14ac:dyDescent="0.3">
      <c r="B2" s="50"/>
      <c r="C2" s="153" t="s">
        <v>16</v>
      </c>
      <c r="D2" s="153"/>
      <c r="E2" s="153"/>
      <c r="F2" s="153"/>
      <c r="G2" s="153"/>
      <c r="H2" s="153"/>
      <c r="I2" s="153"/>
      <c r="J2" s="153"/>
      <c r="K2" s="153"/>
    </row>
    <row r="3" spans="2:11" ht="27" customHeight="1" thickBot="1" x14ac:dyDescent="0.3">
      <c r="B3" s="68"/>
      <c r="C3" s="70" t="s">
        <v>47</v>
      </c>
      <c r="D3" s="146" t="s">
        <v>11</v>
      </c>
      <c r="E3" s="147"/>
      <c r="F3" s="146" t="s">
        <v>13</v>
      </c>
      <c r="G3" s="147"/>
      <c r="H3" s="146" t="s">
        <v>8</v>
      </c>
      <c r="I3" s="147"/>
      <c r="J3" s="150" t="s">
        <v>42</v>
      </c>
      <c r="K3" s="148" t="s">
        <v>7</v>
      </c>
    </row>
    <row r="4" spans="2:11" ht="16.5" thickBot="1" x14ac:dyDescent="0.3">
      <c r="B4" s="51" t="s">
        <v>41</v>
      </c>
      <c r="C4" s="69" t="s">
        <v>4</v>
      </c>
      <c r="D4" s="71" t="s">
        <v>45</v>
      </c>
      <c r="E4" s="72" t="s">
        <v>15</v>
      </c>
      <c r="F4" s="71" t="s">
        <v>45</v>
      </c>
      <c r="G4" s="72" t="s">
        <v>15</v>
      </c>
      <c r="H4" s="71" t="s">
        <v>45</v>
      </c>
      <c r="I4" s="72" t="s">
        <v>15</v>
      </c>
      <c r="J4" s="151"/>
      <c r="K4" s="149"/>
    </row>
    <row r="5" spans="2:11" ht="22.5" customHeight="1" x14ac:dyDescent="0.25">
      <c r="B5" s="65">
        <v>1</v>
      </c>
      <c r="C5" s="52" t="str">
        <f>Startovka!B2</f>
        <v>Czech "A"</v>
      </c>
      <c r="D5" s="55">
        <f>HLOOKUP(C5,vez_MLADŠÍ!$AC$1:$AG$3,3,FALSE)</f>
        <v>15.87</v>
      </c>
      <c r="E5" s="56">
        <f>HLOOKUP(C5,vez_MLADŠÍ!$AC$1:$AG$3,2,FALSE)</f>
        <v>3</v>
      </c>
      <c r="F5" s="55">
        <f>HLOOKUP(C5,vez_STŘEDNÍ!$AC$1:$AG$3,3,FALSE)</f>
        <v>17.29</v>
      </c>
      <c r="G5" s="56">
        <f>HLOOKUP(C5,vez_STŘEDNÍ!$AC$1:$AG$3,2,FALSE)</f>
        <v>3</v>
      </c>
      <c r="H5" s="55">
        <f>HLOOKUP(C5,vez_STARŠÍ!$AC$1:$AG$3,3,FALSE)</f>
        <v>24.95</v>
      </c>
      <c r="I5" s="56">
        <f>HLOOKUP(C5,vez_STARŠÍ!$AC$1:$AG$3,2,FALSE)</f>
        <v>2</v>
      </c>
      <c r="J5" s="102">
        <f t="shared" ref="J5:J9" si="0">SUM(E5,G5,I5)</f>
        <v>8</v>
      </c>
      <c r="K5" s="101">
        <f>_xlfn.RANK.EQ(J5,$J$5:$J$9,1)</f>
        <v>2</v>
      </c>
    </row>
    <row r="6" spans="2:11" ht="22.5" customHeight="1" x14ac:dyDescent="0.25">
      <c r="B6" s="66">
        <v>2</v>
      </c>
      <c r="C6" s="53" t="str">
        <f>Startovka!B3</f>
        <v>Latvia</v>
      </c>
      <c r="D6" s="57">
        <f>HLOOKUP(C6,vez_MLADŠÍ!$AC$1:$AG$3,3,FALSE)</f>
        <v>15.620000000000001</v>
      </c>
      <c r="E6" s="58">
        <f>HLOOKUP(C6,vez_MLADŠÍ!$AC$1:$AG$3,2,FALSE)</f>
        <v>2</v>
      </c>
      <c r="F6" s="57">
        <f>HLOOKUP(C6,vez_STŘEDNÍ!$AC$1:$AG$3,3,FALSE)</f>
        <v>17.72</v>
      </c>
      <c r="G6" s="58">
        <f>HLOOKUP(C6,vez_STŘEDNÍ!$AC$1:$AG$3,2,FALSE)</f>
        <v>4</v>
      </c>
      <c r="H6" s="57">
        <f>HLOOKUP(C6,vez_STARŠÍ!$AC$1:$AG$3,3,FALSE)</f>
        <v>25.74</v>
      </c>
      <c r="I6" s="58">
        <f>HLOOKUP(C6,vez_STARŠÍ!$AC$1:$AG$3,2,FALSE)</f>
        <v>3</v>
      </c>
      <c r="J6" s="63">
        <f t="shared" si="0"/>
        <v>9</v>
      </c>
      <c r="K6" s="61">
        <f>_xlfn.RANK.EQ(J6,$J$5:$J$9,1)</f>
        <v>3</v>
      </c>
    </row>
    <row r="7" spans="2:11" ht="22.5" customHeight="1" x14ac:dyDescent="0.25">
      <c r="B7" s="66">
        <v>3</v>
      </c>
      <c r="C7" s="53" t="str">
        <f>Startovka!B4</f>
        <v>Slovakia</v>
      </c>
      <c r="D7" s="57">
        <f>HLOOKUP(C7,vez_MLADŠÍ!$AC$1:$AG$3,3,FALSE)</f>
        <v>16.89</v>
      </c>
      <c r="E7" s="58">
        <f>HLOOKUP(C7,vez_MLADŠÍ!$AC$1:$AG$3,2,FALSE)</f>
        <v>5</v>
      </c>
      <c r="F7" s="57">
        <f>HLOOKUP(C7,vez_STŘEDNÍ!$AC$1:$AG$3,3,FALSE)</f>
        <v>20.58</v>
      </c>
      <c r="G7" s="58">
        <f>HLOOKUP(C7,vez_STŘEDNÍ!$AC$1:$AG$3,2,FALSE)</f>
        <v>5</v>
      </c>
      <c r="H7" s="57">
        <f>HLOOKUP(C7,vez_STARŠÍ!$AC$1:$AG$3,3,FALSE)</f>
        <v>41.72</v>
      </c>
      <c r="I7" s="58">
        <f>HLOOKUP(C7,vez_STARŠÍ!$AC$1:$AG$3,2,FALSE)</f>
        <v>5</v>
      </c>
      <c r="J7" s="63">
        <f t="shared" si="0"/>
        <v>15</v>
      </c>
      <c r="K7" s="61">
        <f>_xlfn.RANK.EQ(J7,$J$5:$J$9,1)</f>
        <v>5</v>
      </c>
    </row>
    <row r="8" spans="2:11" ht="22.5" customHeight="1" x14ac:dyDescent="0.25">
      <c r="B8" s="66">
        <v>4</v>
      </c>
      <c r="C8" s="53" t="str">
        <f>Startovka!B5</f>
        <v>Czech "B"</v>
      </c>
      <c r="D8" s="57">
        <f>HLOOKUP(C8,vez_MLADŠÍ!$AC$1:$AG$3,3,FALSE)</f>
        <v>16.59</v>
      </c>
      <c r="E8" s="58">
        <f>HLOOKUP(C8,vez_MLADŠÍ!$AC$1:$AG$3,2,FALSE)</f>
        <v>4</v>
      </c>
      <c r="F8" s="57">
        <f>HLOOKUP(C8,vez_STŘEDNÍ!$AC$1:$AG$3,3,FALSE)</f>
        <v>16.670000000000002</v>
      </c>
      <c r="G8" s="58">
        <f>HLOOKUP(C8,vez_STŘEDNÍ!$AC$1:$AG$3,2,FALSE)</f>
        <v>2</v>
      </c>
      <c r="H8" s="57">
        <f>HLOOKUP(C8,vez_STARŠÍ!$AC$1:$AG$3,3,FALSE)</f>
        <v>27.619999999999997</v>
      </c>
      <c r="I8" s="58">
        <f>HLOOKUP(C8,vez_STARŠÍ!$AC$1:$AG$3,2,FALSE)</f>
        <v>4</v>
      </c>
      <c r="J8" s="63">
        <f t="shared" si="0"/>
        <v>10</v>
      </c>
      <c r="K8" s="61">
        <f>_xlfn.RANK.EQ(J8,$J$5:$J$9,1)</f>
        <v>4</v>
      </c>
    </row>
    <row r="9" spans="2:11" ht="22.5" customHeight="1" thickBot="1" x14ac:dyDescent="0.3">
      <c r="B9" s="67">
        <v>5</v>
      </c>
      <c r="C9" s="54" t="str">
        <f>Startovka!B6</f>
        <v>Belarus</v>
      </c>
      <c r="D9" s="59">
        <f>HLOOKUP(C9,vez_MLADŠÍ!$AC$1:$AG$3,3,FALSE)</f>
        <v>14.77</v>
      </c>
      <c r="E9" s="60">
        <f>HLOOKUP(C9,vez_MLADŠÍ!$AC$1:$AG$3,2,FALSE)</f>
        <v>1</v>
      </c>
      <c r="F9" s="59">
        <f>HLOOKUP(C9,vez_STŘEDNÍ!$AC$1:$AG$3,3,FALSE)</f>
        <v>15.02</v>
      </c>
      <c r="G9" s="60">
        <f>HLOOKUP(C9,vez_STŘEDNÍ!$AC$1:$AG$3,2,FALSE)</f>
        <v>1</v>
      </c>
      <c r="H9" s="59">
        <f>HLOOKUP(C9,vez_STARŠÍ!$AC$1:$AG$3,3,FALSE)</f>
        <v>24.07</v>
      </c>
      <c r="I9" s="60">
        <f>HLOOKUP(C9,vez_STARŠÍ!$AC$1:$AG$3,2,FALSE)</f>
        <v>1</v>
      </c>
      <c r="J9" s="64">
        <f t="shared" si="0"/>
        <v>3</v>
      </c>
      <c r="K9" s="62">
        <f>_xlfn.RANK.EQ(J9,$J$5:$J$9,1)</f>
        <v>1</v>
      </c>
    </row>
  </sheetData>
  <mergeCells count="7">
    <mergeCell ref="F3:G3"/>
    <mergeCell ref="H3:I3"/>
    <mergeCell ref="K3:K4"/>
    <mergeCell ref="J3:J4"/>
    <mergeCell ref="B1:K1"/>
    <mergeCell ref="C2:K2"/>
    <mergeCell ref="D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34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11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1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2"/>
      <c r="J6" s="131"/>
    </row>
    <row r="7" spans="1:10" x14ac:dyDescent="0.25">
      <c r="A7">
        <v>1</v>
      </c>
      <c r="B7" s="12">
        <f>VLOOKUP($A7,vez_MLADŠÍ!$C$7:$L$42,2,FALSE)</f>
        <v>1</v>
      </c>
      <c r="C7" s="11">
        <f>VLOOKUP($A7,vez_MLADŠÍ!$C$7:$L$42,3,FALSE)</f>
        <v>22</v>
      </c>
      <c r="D7" s="10" t="str">
        <f>VLOOKUP($A7,vez_MLADŠÍ!$C$7:$L$42,4,FALSE)</f>
        <v>Tkač Aleksandr</v>
      </c>
      <c r="E7" s="10" t="str">
        <f>VLOOKUP($A7,vez_MLADŠÍ!$C$7:$L$42,5,FALSE)</f>
        <v>Belarus</v>
      </c>
      <c r="F7" s="9">
        <f>VLOOKUP($A7,vez_MLADŠÍ!$C$7:$L$42,6,FALSE)</f>
        <v>2004</v>
      </c>
      <c r="G7" s="8">
        <f>VLOOKUP($A7,vez_MLADŠÍ!$C$7:$L$42,7,FALSE)</f>
        <v>7.45</v>
      </c>
      <c r="H7" s="8">
        <f>VLOOKUP($A7,vez_MLADŠÍ!$C$7:$L$42,8,FALSE)</f>
        <v>7.34</v>
      </c>
      <c r="I7" s="8"/>
      <c r="J7" s="7">
        <f>VLOOKUP($A7,vez_MLADŠÍ!$C$7:$L$42,10,FALSE)</f>
        <v>7.34</v>
      </c>
    </row>
    <row r="8" spans="1:10" x14ac:dyDescent="0.25">
      <c r="A8">
        <v>2</v>
      </c>
      <c r="B8" s="6">
        <f>VLOOKUP($A8,vez_MLADŠÍ!$C$7:$L$42,2,FALSE)</f>
        <v>2</v>
      </c>
      <c r="C8" s="5">
        <f>VLOOKUP($A8,vez_MLADŠÍ!$C$7:$L$42,3,FALSE)</f>
        <v>15</v>
      </c>
      <c r="D8" s="4" t="str">
        <f>VLOOKUP($A8,vez_MLADŠÍ!$C$7:$L$42,4,FALSE)</f>
        <v>Ševelev Maksim</v>
      </c>
      <c r="E8" s="4" t="str">
        <f>VLOOKUP($A8,vez_MLADŠÍ!$C$7:$L$42,5,FALSE)</f>
        <v>Belarus</v>
      </c>
      <c r="F8" s="3">
        <f>VLOOKUP($A8,vez_MLADŠÍ!$C$7:$L$42,6,FALSE)</f>
        <v>2004</v>
      </c>
      <c r="G8" s="2">
        <f>VLOOKUP($A8,vez_MLADŠÍ!$C$7:$L$42,7,FALSE)</f>
        <v>7.43</v>
      </c>
      <c r="H8" s="2">
        <f>VLOOKUP($A8,vez_MLADŠÍ!$C$7:$L$42,8,FALSE)</f>
        <v>10.31</v>
      </c>
      <c r="I8" s="2"/>
      <c r="J8" s="1">
        <f>VLOOKUP($A8,vez_MLADŠÍ!$C$7:$L$42,10,FALSE)</f>
        <v>7.43</v>
      </c>
    </row>
    <row r="9" spans="1:10" x14ac:dyDescent="0.25">
      <c r="A9">
        <v>3</v>
      </c>
      <c r="B9" s="6">
        <f>VLOOKUP($A9,vez_MLADŠÍ!$C$7:$L$42,2,FALSE)</f>
        <v>3</v>
      </c>
      <c r="C9" s="5">
        <f>VLOOKUP($A9,vez_MLADŠÍ!$C$7:$L$42,3,FALSE)</f>
        <v>12</v>
      </c>
      <c r="D9" s="4" t="str">
        <f>VLOOKUP($A9,vez_MLADŠÍ!$C$7:$L$42,4,FALSE)</f>
        <v>Dambergs Patriks</v>
      </c>
      <c r="E9" s="4" t="str">
        <f>VLOOKUP($A9,vez_MLADŠÍ!$C$7:$L$42,5,FALSE)</f>
        <v>Latvia</v>
      </c>
      <c r="F9" s="3">
        <f>VLOOKUP($A9,vez_MLADŠÍ!$C$7:$L$42,6,FALSE)</f>
        <v>2004</v>
      </c>
      <c r="G9" s="2">
        <f>VLOOKUP($A9,vez_MLADŠÍ!$C$7:$L$42,7,FALSE)</f>
        <v>7.69</v>
      </c>
      <c r="H9" s="2">
        <f>VLOOKUP($A9,vez_MLADŠÍ!$C$7:$L$42,8,FALSE)</f>
        <v>7.65</v>
      </c>
      <c r="I9" s="2"/>
      <c r="J9" s="1">
        <f>VLOOKUP($A9,vez_MLADŠÍ!$C$7:$L$42,10,FALSE)</f>
        <v>7.65</v>
      </c>
    </row>
    <row r="10" spans="1:10" x14ac:dyDescent="0.25">
      <c r="A10">
        <v>4</v>
      </c>
      <c r="B10" s="6">
        <f>VLOOKUP($A10,vez_MLADŠÍ!$C$7:$L$42,2,FALSE)</f>
        <v>4</v>
      </c>
      <c r="C10" s="5">
        <f>VLOOKUP($A10,vez_MLADŠÍ!$C$7:$L$42,3,FALSE)</f>
        <v>11</v>
      </c>
      <c r="D10" s="4" t="str">
        <f>VLOOKUP($A10,vez_MLADŠÍ!$C$7:$L$42,4,FALSE)</f>
        <v>Adámek Ondřej</v>
      </c>
      <c r="E10" s="4" t="str">
        <f>VLOOKUP($A10,vez_MLADŠÍ!$C$7:$L$42,5,FALSE)</f>
        <v>Czech "A"</v>
      </c>
      <c r="F10" s="3">
        <f>VLOOKUP($A10,vez_MLADŠÍ!$C$7:$L$42,6,FALSE)</f>
        <v>2004</v>
      </c>
      <c r="G10" s="2">
        <f>VLOOKUP($A10,vez_MLADŠÍ!$C$7:$L$42,7,FALSE)</f>
        <v>7.68</v>
      </c>
      <c r="H10" s="2">
        <f>VLOOKUP($A10,vez_MLADŠÍ!$C$7:$L$42,8,FALSE)</f>
        <v>7.68</v>
      </c>
      <c r="I10" s="2"/>
      <c r="J10" s="1">
        <f>VLOOKUP($A10,vez_MLADŠÍ!$C$7:$L$42,10,FALSE)</f>
        <v>7.68</v>
      </c>
    </row>
    <row r="11" spans="1:10" x14ac:dyDescent="0.25">
      <c r="A11">
        <v>5</v>
      </c>
      <c r="B11" s="6">
        <f>VLOOKUP($A11,vez_MLADŠÍ!$C$7:$L$42,2,FALSE)</f>
        <v>5</v>
      </c>
      <c r="C11" s="5">
        <f>VLOOKUP($A11,vez_MLADŠÍ!$C$7:$L$42,3,FALSE)</f>
        <v>13</v>
      </c>
      <c r="D11" s="4" t="str">
        <f>VLOOKUP($A11,vez_MLADŠÍ!$C$7:$L$42,4,FALSE)</f>
        <v>Stinčík Tomáš</v>
      </c>
      <c r="E11" s="4" t="str">
        <f>VLOOKUP($A11,vez_MLADŠÍ!$C$7:$L$42,5,FALSE)</f>
        <v>Slovakia</v>
      </c>
      <c r="F11" s="3">
        <f>VLOOKUP($A11,vez_MLADŠÍ!$C$7:$L$42,6,FALSE)</f>
        <v>2004</v>
      </c>
      <c r="G11" s="2">
        <f>VLOOKUP($A11,vez_MLADŠÍ!$C$7:$L$42,7,FALSE)</f>
        <v>7.82</v>
      </c>
      <c r="H11" s="2">
        <f>VLOOKUP($A11,vez_MLADŠÍ!$C$7:$L$42,8,FALSE)</f>
        <v>8.17</v>
      </c>
      <c r="I11" s="2"/>
      <c r="J11" s="1">
        <f>VLOOKUP($A11,vez_MLADŠÍ!$C$7:$L$42,10,FALSE)</f>
        <v>7.82</v>
      </c>
    </row>
    <row r="12" spans="1:10" x14ac:dyDescent="0.25">
      <c r="A12">
        <v>6</v>
      </c>
      <c r="B12" s="6">
        <f>VLOOKUP($A12,vez_MLADŠÍ!$C$7:$L$42,2,FALSE)</f>
        <v>6</v>
      </c>
      <c r="C12" s="5">
        <f>VLOOKUP($A12,vez_MLADŠÍ!$C$7:$L$42,3,FALSE)</f>
        <v>19</v>
      </c>
      <c r="D12" s="4" t="str">
        <f>VLOOKUP($A12,vez_MLADŠÍ!$C$7:$L$42,4,FALSE)</f>
        <v>Sejans Andrejs</v>
      </c>
      <c r="E12" s="4" t="str">
        <f>VLOOKUP($A12,vez_MLADŠÍ!$C$7:$L$42,5,FALSE)</f>
        <v>Latvia</v>
      </c>
      <c r="F12" s="3">
        <f>VLOOKUP($A12,vez_MLADŠÍ!$C$7:$L$42,6,FALSE)</f>
        <v>2004</v>
      </c>
      <c r="G12" s="2">
        <f>VLOOKUP($A12,vez_MLADŠÍ!$C$7:$L$42,7,FALSE)</f>
        <v>8.0299999999999994</v>
      </c>
      <c r="H12" s="2">
        <f>VLOOKUP($A12,vez_MLADŠÍ!$C$7:$L$42,8,FALSE)</f>
        <v>7.97</v>
      </c>
      <c r="I12" s="2"/>
      <c r="J12" s="1">
        <f>VLOOKUP($A12,vez_MLADŠÍ!$C$7:$L$42,10,FALSE)</f>
        <v>7.97</v>
      </c>
    </row>
    <row r="13" spans="1:10" x14ac:dyDescent="0.25">
      <c r="A13">
        <v>7</v>
      </c>
      <c r="B13" s="6">
        <f>VLOOKUP($A13,vez_MLADŠÍ!$C$7:$L$42,2,FALSE)</f>
        <v>7</v>
      </c>
      <c r="C13" s="5">
        <f>VLOOKUP($A13,vez_MLADŠÍ!$C$7:$L$42,3,FALSE)</f>
        <v>28</v>
      </c>
      <c r="D13" s="4" t="str">
        <f>VLOOKUP($A13,vez_MLADŠÍ!$C$7:$L$42,4,FALSE)</f>
        <v>Flégr Lukáš</v>
      </c>
      <c r="E13" s="4" t="str">
        <f>VLOOKUP($A13,vez_MLADŠÍ!$C$7:$L$42,5,FALSE)</f>
        <v>Czech "B"</v>
      </c>
      <c r="F13" s="3">
        <f>VLOOKUP($A13,vez_MLADŠÍ!$C$7:$L$42,6,FALSE)</f>
        <v>2004</v>
      </c>
      <c r="G13" s="2">
        <f>VLOOKUP($A13,vez_MLADŠÍ!$C$7:$L$42,7,FALSE)</f>
        <v>8.25</v>
      </c>
      <c r="H13" s="2">
        <f>VLOOKUP($A13,vez_MLADŠÍ!$C$7:$L$42,8,FALSE)</f>
        <v>8.08</v>
      </c>
      <c r="I13" s="2"/>
      <c r="J13" s="1">
        <f>VLOOKUP($A13,vez_MLADŠÍ!$C$7:$L$42,10,FALSE)</f>
        <v>8.08</v>
      </c>
    </row>
    <row r="14" spans="1:10" x14ac:dyDescent="0.25">
      <c r="A14">
        <v>8</v>
      </c>
      <c r="B14" s="6">
        <f>VLOOKUP($A14,vez_MLADŠÍ!$C$7:$L$42,2,FALSE)</f>
        <v>8</v>
      </c>
      <c r="C14" s="5">
        <f>VLOOKUP($A14,vez_MLADŠÍ!$C$7:$L$42,3,FALSE)</f>
        <v>26</v>
      </c>
      <c r="D14" s="4" t="str">
        <f>VLOOKUP($A14,vez_MLADŠÍ!$C$7:$L$42,4,FALSE)</f>
        <v>Gruntiňš Daniels</v>
      </c>
      <c r="E14" s="4" t="str">
        <f>VLOOKUP($A14,vez_MLADŠÍ!$C$7:$L$42,5,FALSE)</f>
        <v>Latvia</v>
      </c>
      <c r="F14" s="3">
        <f>VLOOKUP($A14,vez_MLADŠÍ!$C$7:$L$42,6,FALSE)</f>
        <v>2004</v>
      </c>
      <c r="G14" s="2">
        <f>VLOOKUP($A14,vez_MLADŠÍ!$C$7:$L$42,7,FALSE)</f>
        <v>8.39</v>
      </c>
      <c r="H14" s="2">
        <f>VLOOKUP($A14,vez_MLADŠÍ!$C$7:$L$42,8,FALSE)</f>
        <v>8.14</v>
      </c>
      <c r="I14" s="2"/>
      <c r="J14" s="1">
        <f>VLOOKUP($A14,vez_MLADŠÍ!$C$7:$L$42,10,FALSE)</f>
        <v>8.14</v>
      </c>
    </row>
    <row r="15" spans="1:10" x14ac:dyDescent="0.25">
      <c r="A15">
        <v>9</v>
      </c>
      <c r="B15" s="6">
        <f>VLOOKUP($A15,vez_MLADŠÍ!$C$7:$L$42,2,FALSE)</f>
        <v>9</v>
      </c>
      <c r="C15" s="5">
        <f>VLOOKUP($A15,vez_MLADŠÍ!$C$7:$L$42,3,FALSE)</f>
        <v>25</v>
      </c>
      <c r="D15" s="4" t="str">
        <f>VLOOKUP($A15,vez_MLADŠÍ!$C$7:$L$42,4,FALSE)</f>
        <v>Mikulík Jakub</v>
      </c>
      <c r="E15" s="4" t="str">
        <f>VLOOKUP($A15,vez_MLADŠÍ!$C$7:$L$42,5,FALSE)</f>
        <v>Czech "A"</v>
      </c>
      <c r="F15" s="3">
        <f>VLOOKUP($A15,vez_MLADŠÍ!$C$7:$L$42,6,FALSE)</f>
        <v>2004</v>
      </c>
      <c r="G15" s="2">
        <f>VLOOKUP($A15,vez_MLADŠÍ!$C$7:$L$42,7,FALSE)</f>
        <v>8.19</v>
      </c>
      <c r="H15" s="2">
        <f>VLOOKUP($A15,vez_MLADŠÍ!$C$7:$L$42,8,FALSE)</f>
        <v>15.14</v>
      </c>
      <c r="I15" s="2"/>
      <c r="J15" s="1">
        <f>VLOOKUP($A15,vez_MLADŠÍ!$C$7:$L$42,10,FALSE)</f>
        <v>8.19</v>
      </c>
    </row>
    <row r="16" spans="1:10" x14ac:dyDescent="0.25">
      <c r="A16">
        <v>10</v>
      </c>
      <c r="B16" s="6">
        <f>VLOOKUP($A16,vez_MLADŠÍ!$C$7:$L$42,2,FALSE)</f>
        <v>10</v>
      </c>
      <c r="C16" s="5">
        <f>VLOOKUP($A16,vez_MLADŠÍ!$C$7:$L$42,3,FALSE)</f>
        <v>14</v>
      </c>
      <c r="D16" s="4" t="str">
        <f>VLOOKUP($A16,vez_MLADŠÍ!$C$7:$L$42,4,FALSE)</f>
        <v>Kalous Zdeněk</v>
      </c>
      <c r="E16" s="4" t="str">
        <f>VLOOKUP($A16,vez_MLADŠÍ!$C$7:$L$42,5,FALSE)</f>
        <v>Czech "B"</v>
      </c>
      <c r="F16" s="3">
        <f>VLOOKUP($A16,vez_MLADŠÍ!$C$7:$L$42,6,FALSE)</f>
        <v>2004</v>
      </c>
      <c r="G16" s="2">
        <f>VLOOKUP($A16,vez_MLADŠÍ!$C$7:$L$42,7,FALSE)</f>
        <v>8.6199999999999992</v>
      </c>
      <c r="H16" s="2">
        <f>VLOOKUP($A16,vez_MLADŠÍ!$C$7:$L$42,8,FALSE)</f>
        <v>8.51</v>
      </c>
      <c r="I16" s="2"/>
      <c r="J16" s="1">
        <f>VLOOKUP($A16,vez_MLADŠÍ!$C$7:$L$42,10,FALSE)</f>
        <v>8.51</v>
      </c>
    </row>
    <row r="17" spans="1:10" x14ac:dyDescent="0.25">
      <c r="A17">
        <v>11</v>
      </c>
      <c r="B17" s="6">
        <f>VLOOKUP($A17,vez_MLADŠÍ!$C$7:$L$42,2,FALSE)</f>
        <v>11</v>
      </c>
      <c r="C17" s="5">
        <f>VLOOKUP($A17,vez_MLADŠÍ!$C$7:$L$42,3,FALSE)</f>
        <v>16</v>
      </c>
      <c r="D17" s="4" t="str">
        <f>VLOOKUP($A17,vez_MLADŠÍ!$C$7:$L$42,4,FALSE)</f>
        <v>Dobrovolný Jiří</v>
      </c>
      <c r="E17" s="4" t="str">
        <f>VLOOKUP($A17,vez_MLADŠÍ!$C$7:$L$42,5,FALSE)</f>
        <v>Lhotky SPORT</v>
      </c>
      <c r="F17" s="3">
        <f>VLOOKUP($A17,vez_MLADŠÍ!$C$7:$L$42,6,FALSE)</f>
        <v>2004</v>
      </c>
      <c r="G17" s="2">
        <f>VLOOKUP($A17,vez_MLADŠÍ!$C$7:$L$42,7,FALSE)</f>
        <v>8.68</v>
      </c>
      <c r="H17" s="2">
        <f>VLOOKUP($A17,vez_MLADŠÍ!$C$7:$L$42,8,FALSE)</f>
        <v>9.17</v>
      </c>
      <c r="I17" s="2"/>
      <c r="J17" s="1">
        <f>VLOOKUP($A17,vez_MLADŠÍ!$C$7:$L$42,10,FALSE)</f>
        <v>8.68</v>
      </c>
    </row>
    <row r="18" spans="1:10" x14ac:dyDescent="0.25">
      <c r="A18">
        <v>12</v>
      </c>
      <c r="B18" s="6">
        <f>VLOOKUP($A18,vez_MLADŠÍ!$C$7:$L$42,2,FALSE)</f>
        <v>12</v>
      </c>
      <c r="C18" s="5">
        <f>VLOOKUP($A18,vez_MLADŠÍ!$C$7:$L$42,3,FALSE)</f>
        <v>31</v>
      </c>
      <c r="D18" s="4" t="str">
        <f>VLOOKUP($A18,vez_MLADŠÍ!$C$7:$L$42,4,FALSE)</f>
        <v>Sazeček Zdeněk</v>
      </c>
      <c r="E18" s="4" t="str">
        <f>VLOOKUP($A18,vez_MLADŠÍ!$C$7:$L$42,5,FALSE)</f>
        <v>Vědomice</v>
      </c>
      <c r="F18" s="3">
        <f>VLOOKUP($A18,vez_MLADŠÍ!$C$7:$L$42,6,FALSE)</f>
        <v>2004</v>
      </c>
      <c r="G18" s="2">
        <f>VLOOKUP($A18,vez_MLADŠÍ!$C$7:$L$42,7,FALSE)</f>
        <v>10.57</v>
      </c>
      <c r="H18" s="2">
        <f>VLOOKUP($A18,vez_MLADŠÍ!$C$7:$L$42,8,FALSE)</f>
        <v>8.74</v>
      </c>
      <c r="I18" s="2"/>
      <c r="J18" s="1">
        <f>VLOOKUP($A18,vez_MLADŠÍ!$C$7:$L$42,10,FALSE)</f>
        <v>8.74</v>
      </c>
    </row>
    <row r="19" spans="1:10" x14ac:dyDescent="0.25">
      <c r="A19">
        <v>13</v>
      </c>
      <c r="B19" s="6">
        <f>VLOOKUP($A19,vez_MLADŠÍ!$C$7:$L$42,2,FALSE)</f>
        <v>13</v>
      </c>
      <c r="C19" s="5">
        <f>VLOOKUP($A19,vez_MLADŠÍ!$C$7:$L$42,3,FALSE)</f>
        <v>20</v>
      </c>
      <c r="D19" s="4" t="str">
        <f>VLOOKUP($A19,vez_MLADŠÍ!$C$7:$L$42,4,FALSE)</f>
        <v>Nagy Rado</v>
      </c>
      <c r="E19" s="4" t="str">
        <f>VLOOKUP($A19,vez_MLADŠÍ!$C$7:$L$42,5,FALSE)</f>
        <v>Slovakia</v>
      </c>
      <c r="F19" s="3">
        <f>VLOOKUP($A19,vez_MLADŠÍ!$C$7:$L$42,6,FALSE)</f>
        <v>2004</v>
      </c>
      <c r="G19" s="2">
        <f>VLOOKUP($A19,vez_MLADŠÍ!$C$7:$L$42,7,FALSE)</f>
        <v>9.34</v>
      </c>
      <c r="H19" s="2">
        <f>VLOOKUP($A19,vez_MLADŠÍ!$C$7:$L$42,8,FALSE)</f>
        <v>9.07</v>
      </c>
      <c r="I19" s="2"/>
      <c r="J19" s="1">
        <f>VLOOKUP($A19,vez_MLADŠÍ!$C$7:$L$42,10,FALSE)</f>
        <v>9.07</v>
      </c>
    </row>
    <row r="20" spans="1:10" x14ac:dyDescent="0.25">
      <c r="A20">
        <v>14</v>
      </c>
      <c r="B20" s="6">
        <f>VLOOKUP($A20,vez_MLADŠÍ!$C$7:$L$42,2,FALSE)</f>
        <v>14</v>
      </c>
      <c r="C20" s="5">
        <f>VLOOKUP($A20,vez_MLADŠÍ!$C$7:$L$42,3,FALSE)</f>
        <v>24</v>
      </c>
      <c r="D20" s="4" t="str">
        <f>VLOOKUP($A20,vez_MLADŠÍ!$C$7:$L$42,4,FALSE)</f>
        <v>Novák Zdeněk</v>
      </c>
      <c r="E20" s="4" t="str">
        <f>VLOOKUP($A20,vez_MLADŠÍ!$C$7:$L$42,5,FALSE)</f>
        <v>Starý Lískovec-SPORT</v>
      </c>
      <c r="F20" s="3">
        <f>VLOOKUP($A20,vez_MLADŠÍ!$C$7:$L$42,6,FALSE)</f>
        <v>2004</v>
      </c>
      <c r="G20" s="2">
        <f>VLOOKUP($A20,vez_MLADŠÍ!$C$7:$L$42,7,FALSE)</f>
        <v>9.1300000000000008</v>
      </c>
      <c r="H20" s="2">
        <f>VLOOKUP($A20,vez_MLADŠÍ!$C$7:$L$42,8,FALSE)</f>
        <v>9.16</v>
      </c>
      <c r="I20" s="2"/>
      <c r="J20" s="1">
        <f>VLOOKUP($A20,vez_MLADŠÍ!$C$7:$L$42,10,FALSE)</f>
        <v>9.1300000000000008</v>
      </c>
    </row>
    <row r="21" spans="1:10" x14ac:dyDescent="0.25">
      <c r="A21">
        <v>15</v>
      </c>
      <c r="B21" s="6">
        <f>VLOOKUP($A21,vez_MLADŠÍ!$C$7:$L$42,2,FALSE)</f>
        <v>15</v>
      </c>
      <c r="C21" s="5">
        <f>VLOOKUP($A21,vez_MLADŠÍ!$C$7:$L$42,3,FALSE)</f>
        <v>23</v>
      </c>
      <c r="D21" s="4" t="str">
        <f>VLOOKUP($A21,vez_MLADŠÍ!$C$7:$L$42,4,FALSE)</f>
        <v>Šíp Adam</v>
      </c>
      <c r="E21" s="4" t="str">
        <f>VLOOKUP($A21,vez_MLADŠÍ!$C$7:$L$42,5,FALSE)</f>
        <v>Duchcov</v>
      </c>
      <c r="F21" s="3">
        <f>VLOOKUP($A21,vez_MLADŠÍ!$C$7:$L$42,6,FALSE)</f>
        <v>2005</v>
      </c>
      <c r="G21" s="2">
        <f>VLOOKUP($A21,vez_MLADŠÍ!$C$7:$L$42,7,FALSE)</f>
        <v>9.3800000000000008</v>
      </c>
      <c r="H21" s="2">
        <f>VLOOKUP($A21,vez_MLADŠÍ!$C$7:$L$42,8,FALSE)</f>
        <v>9.86</v>
      </c>
      <c r="I21" s="2"/>
      <c r="J21" s="1">
        <f>VLOOKUP($A21,vez_MLADŠÍ!$C$7:$L$42,10,FALSE)</f>
        <v>9.3800000000000008</v>
      </c>
    </row>
    <row r="22" spans="1:10" x14ac:dyDescent="0.25">
      <c r="A22">
        <v>16</v>
      </c>
      <c r="B22" s="6">
        <f>VLOOKUP($A22,vez_MLADŠÍ!$C$7:$L$42,2,FALSE)</f>
        <v>16</v>
      </c>
      <c r="C22" s="5">
        <f>VLOOKUP($A22,vez_MLADŠÍ!$C$7:$L$42,3,FALSE)</f>
        <v>21</v>
      </c>
      <c r="D22" s="4" t="str">
        <f>VLOOKUP($A22,vez_MLADŠÍ!$C$7:$L$42,4,FALSE)</f>
        <v>Svačina Ondřej</v>
      </c>
      <c r="E22" s="4" t="str">
        <f>VLOOKUP($A22,vez_MLADŠÍ!$C$7:$L$42,5,FALSE)</f>
        <v>Czech "B"</v>
      </c>
      <c r="F22" s="3">
        <f>VLOOKUP($A22,vez_MLADŠÍ!$C$7:$L$42,6,FALSE)</f>
        <v>2005</v>
      </c>
      <c r="G22" s="2">
        <f>VLOOKUP($A22,vez_MLADŠÍ!$C$7:$L$42,7,FALSE)</f>
        <v>9.74</v>
      </c>
      <c r="H22" s="2">
        <f>VLOOKUP($A22,vez_MLADŠÍ!$C$7:$L$42,8,FALSE)</f>
        <v>9.58</v>
      </c>
      <c r="I22" s="2"/>
      <c r="J22" s="1">
        <f>VLOOKUP($A22,vez_MLADŠÍ!$C$7:$L$42,10,FALSE)</f>
        <v>9.58</v>
      </c>
    </row>
    <row r="23" spans="1:10" x14ac:dyDescent="0.25">
      <c r="A23">
        <v>17</v>
      </c>
      <c r="B23" s="6">
        <f>VLOOKUP($A23,vez_MLADŠÍ!$C$7:$L$42,2,FALSE)</f>
        <v>17</v>
      </c>
      <c r="C23" s="5">
        <f>VLOOKUP($A23,vez_MLADŠÍ!$C$7:$L$42,3,FALSE)</f>
        <v>18</v>
      </c>
      <c r="D23" s="4" t="str">
        <f>VLOOKUP($A23,vez_MLADŠÍ!$C$7:$L$42,4,FALSE)</f>
        <v>Stolař Lukáš</v>
      </c>
      <c r="E23" s="4" t="str">
        <f>VLOOKUP($A23,vez_MLADŠÍ!$C$7:$L$42,5,FALSE)</f>
        <v>Czech "A"</v>
      </c>
      <c r="F23" s="3">
        <f>VLOOKUP($A23,vez_MLADŠÍ!$C$7:$L$42,6,FALSE)</f>
        <v>2005</v>
      </c>
      <c r="G23" s="2">
        <f>VLOOKUP($A23,vez_MLADŠÍ!$C$7:$L$42,7,FALSE)</f>
        <v>9.92</v>
      </c>
      <c r="H23" s="2">
        <f>VLOOKUP($A23,vez_MLADŠÍ!$C$7:$L$42,8,FALSE)</f>
        <v>10.3</v>
      </c>
      <c r="I23" s="2"/>
      <c r="J23" s="1">
        <f>VLOOKUP($A23,vez_MLADŠÍ!$C$7:$L$42,10,FALSE)</f>
        <v>9.92</v>
      </c>
    </row>
    <row r="24" spans="1:10" x14ac:dyDescent="0.25">
      <c r="A24">
        <v>18</v>
      </c>
      <c r="B24" s="6">
        <f>VLOOKUP($A24,vez_MLADŠÍ!$C$7:$L$42,2,FALSE)</f>
        <v>18</v>
      </c>
      <c r="C24" s="5">
        <f>VLOOKUP($A24,vez_MLADŠÍ!$C$7:$L$42,3,FALSE)</f>
        <v>17</v>
      </c>
      <c r="D24" s="4" t="str">
        <f>VLOOKUP($A24,vez_MLADŠÍ!$C$7:$L$42,4,FALSE)</f>
        <v>Kunz Maximilian</v>
      </c>
      <c r="E24" s="4" t="str">
        <f>VLOOKUP($A24,vez_MLADŠÍ!$C$7:$L$42,5,FALSE)</f>
        <v>Marklovice</v>
      </c>
      <c r="F24" s="3">
        <f>VLOOKUP($A24,vez_MLADŠÍ!$C$7:$L$42,6,FALSE)</f>
        <v>2004</v>
      </c>
      <c r="G24" s="2">
        <f>VLOOKUP($A24,vez_MLADŠÍ!$C$7:$L$42,7,FALSE)</f>
        <v>9.93</v>
      </c>
      <c r="H24" s="2" t="str">
        <f>VLOOKUP($A24,vez_MLADŠÍ!$C$7:$L$42,8,FALSE)</f>
        <v>NP</v>
      </c>
      <c r="I24" s="2"/>
      <c r="J24" s="1">
        <f>VLOOKUP($A24,vez_MLADŠÍ!$C$7:$L$42,10,FALSE)</f>
        <v>9.93</v>
      </c>
    </row>
    <row r="25" spans="1:10" x14ac:dyDescent="0.25">
      <c r="A25">
        <v>19</v>
      </c>
      <c r="B25" s="6">
        <f>VLOOKUP($A25,vez_MLADŠÍ!$C$7:$L$42,2,FALSE)</f>
        <v>19</v>
      </c>
      <c r="C25" s="5">
        <f>VLOOKUP($A25,vez_MLADŠÍ!$C$7:$L$42,3,FALSE)</f>
        <v>29</v>
      </c>
      <c r="D25" s="4" t="str">
        <f>VLOOKUP($A25,vez_MLADŠÍ!$C$7:$L$42,4,FALSE)</f>
        <v>Sedlák Mikuláš</v>
      </c>
      <c r="E25" s="4" t="str">
        <f>VLOOKUP($A25,vez_MLADŠÍ!$C$7:$L$42,5,FALSE)</f>
        <v>Lhotky SPORT</v>
      </c>
      <c r="F25" s="3">
        <f>VLOOKUP($A25,vez_MLADŠÍ!$C$7:$L$42,6,FALSE)</f>
        <v>2004</v>
      </c>
      <c r="G25" s="2">
        <f>VLOOKUP($A25,vez_MLADŠÍ!$C$7:$L$42,7,FALSE)</f>
        <v>11.26</v>
      </c>
      <c r="H25" s="2">
        <f>VLOOKUP($A25,vez_MLADŠÍ!$C$7:$L$42,8,FALSE)</f>
        <v>10.199999999999999</v>
      </c>
      <c r="I25" s="2"/>
      <c r="J25" s="1">
        <f>VLOOKUP($A25,vez_MLADŠÍ!$C$7:$L$42,10,FALSE)</f>
        <v>10.199999999999999</v>
      </c>
    </row>
    <row r="26" spans="1:10" x14ac:dyDescent="0.25">
      <c r="A26">
        <v>20</v>
      </c>
      <c r="B26" s="6">
        <f>VLOOKUP($A26,vez_MLADŠÍ!$C$7:$L$42,2,FALSE)</f>
        <v>20</v>
      </c>
      <c r="C26" s="5">
        <f>VLOOKUP($A26,vez_MLADŠÍ!$C$7:$L$42,3,FALSE)</f>
        <v>30</v>
      </c>
      <c r="D26" s="4" t="str">
        <f>VLOOKUP($A26,vez_MLADŠÍ!$C$7:$L$42,4,FALSE)</f>
        <v>Kucej Tomáš</v>
      </c>
      <c r="E26" s="4" t="str">
        <f>VLOOKUP($A26,vez_MLADŠÍ!$C$7:$L$42,5,FALSE)</f>
        <v>Púchov SVK</v>
      </c>
      <c r="F26" s="3">
        <f>VLOOKUP($A26,vez_MLADŠÍ!$C$7:$L$42,6,FALSE)</f>
        <v>2005</v>
      </c>
      <c r="G26" s="2">
        <f>VLOOKUP($A26,vez_MLADŠÍ!$C$7:$L$42,7,FALSE)</f>
        <v>10.37</v>
      </c>
      <c r="H26" s="2">
        <f>VLOOKUP($A26,vez_MLADŠÍ!$C$7:$L$42,8,FALSE)</f>
        <v>10.68</v>
      </c>
      <c r="I26" s="2"/>
      <c r="J26" s="1">
        <f>VLOOKUP($A26,vez_MLADŠÍ!$C$7:$L$42,10,FALSE)</f>
        <v>10.37</v>
      </c>
    </row>
    <row r="27" spans="1:10" x14ac:dyDescent="0.25">
      <c r="A27">
        <v>21</v>
      </c>
      <c r="B27" s="6" t="str">
        <f>VLOOKUP($A27,vez_MLADŠÍ!$C$7:$L$42,2,FALSE)</f>
        <v/>
      </c>
      <c r="C27" s="5">
        <f>VLOOKUP($A27,vez_MLADŠÍ!$C$7:$L$42,3,FALSE)</f>
        <v>0</v>
      </c>
      <c r="D27" s="4">
        <f>VLOOKUP($A27,vez_MLADŠÍ!$C$7:$L$42,4,FALSE)</f>
        <v>0</v>
      </c>
      <c r="E27" s="4">
        <f>VLOOKUP($A27,vez_MLADŠÍ!$C$7:$L$42,5,FALSE)</f>
        <v>0</v>
      </c>
      <c r="F27" s="3">
        <f>VLOOKUP($A27,vez_MLADŠÍ!$C$7:$L$42,6,FALSE)</f>
        <v>0</v>
      </c>
      <c r="G27" s="2">
        <f>VLOOKUP($A27,vez_MLADŠÍ!$C$7:$L$42,7,FALSE)</f>
        <v>0</v>
      </c>
      <c r="H27" s="2">
        <f>VLOOKUP($A27,vez_MLADŠÍ!$C$7:$L$42,8,FALSE)</f>
        <v>0</v>
      </c>
      <c r="I27" s="2"/>
      <c r="J27" s="1" t="str">
        <f>VLOOKUP($A27,vez_MLADŠÍ!$C$7:$L$42,10,FALSE)</f>
        <v/>
      </c>
    </row>
    <row r="28" spans="1:10" x14ac:dyDescent="0.25">
      <c r="A28">
        <v>22</v>
      </c>
      <c r="B28" s="6" t="str">
        <f>VLOOKUP($A28,vez_MLADŠÍ!$C$7:$L$42,2,FALSE)</f>
        <v/>
      </c>
      <c r="C28" s="5">
        <f>VLOOKUP($A28,vez_MLADŠÍ!$C$7:$L$42,3,FALSE)</f>
        <v>0</v>
      </c>
      <c r="D28" s="4">
        <f>VLOOKUP($A28,vez_MLADŠÍ!$C$7:$L$42,4,FALSE)</f>
        <v>0</v>
      </c>
      <c r="E28" s="4">
        <f>VLOOKUP($A28,vez_MLADŠÍ!$C$7:$L$42,5,FALSE)</f>
        <v>0</v>
      </c>
      <c r="F28" s="3">
        <f>VLOOKUP($A28,vez_MLADŠÍ!$C$7:$L$42,6,FALSE)</f>
        <v>0</v>
      </c>
      <c r="G28" s="2">
        <f>VLOOKUP($A28,vez_MLADŠÍ!$C$7:$L$42,7,FALSE)</f>
        <v>0</v>
      </c>
      <c r="H28" s="2">
        <f>VLOOKUP($A28,vez_MLADŠÍ!$C$7:$L$42,8,FALSE)</f>
        <v>0</v>
      </c>
      <c r="I28" s="2"/>
      <c r="J28" s="1" t="str">
        <f>VLOOKUP($A28,vez_MLADŠÍ!$C$7:$L$42,10,FALSE)</f>
        <v/>
      </c>
    </row>
    <row r="29" spans="1:10" x14ac:dyDescent="0.25">
      <c r="A29">
        <v>23</v>
      </c>
      <c r="B29" s="6" t="str">
        <f>VLOOKUP($A29,vez_MLADŠÍ!$C$7:$L$42,2,FALSE)</f>
        <v/>
      </c>
      <c r="C29" s="5">
        <f>VLOOKUP($A29,vez_MLADŠÍ!$C$7:$L$42,3,FALSE)</f>
        <v>0</v>
      </c>
      <c r="D29" s="4">
        <f>VLOOKUP($A29,vez_MLADŠÍ!$C$7:$L$42,4,FALSE)</f>
        <v>0</v>
      </c>
      <c r="E29" s="4">
        <f>VLOOKUP($A29,vez_MLADŠÍ!$C$7:$L$42,5,FALSE)</f>
        <v>0</v>
      </c>
      <c r="F29" s="3">
        <f>VLOOKUP($A29,vez_MLADŠÍ!$C$7:$L$42,6,FALSE)</f>
        <v>0</v>
      </c>
      <c r="G29" s="2">
        <f>VLOOKUP($A29,vez_MLADŠÍ!$C$7:$L$42,7,FALSE)</f>
        <v>0</v>
      </c>
      <c r="H29" s="2">
        <f>VLOOKUP($A29,vez_MLADŠÍ!$C$7:$L$42,8,FALSE)</f>
        <v>0</v>
      </c>
      <c r="I29" s="2"/>
      <c r="J29" s="1" t="str">
        <f>VLOOKUP($A29,vez_MLADŠÍ!$C$7:$L$42,10,FALSE)</f>
        <v/>
      </c>
    </row>
    <row r="30" spans="1:10" x14ac:dyDescent="0.25">
      <c r="A30">
        <v>24</v>
      </c>
      <c r="B30" s="6" t="str">
        <f>VLOOKUP($A30,vez_MLADŠÍ!$C$7:$L$42,2,FALSE)</f>
        <v/>
      </c>
      <c r="C30" s="5">
        <f>VLOOKUP($A30,vez_MLADŠÍ!$C$7:$L$42,3,FALSE)</f>
        <v>0</v>
      </c>
      <c r="D30" s="4">
        <f>VLOOKUP($A30,vez_MLADŠÍ!$C$7:$L$42,4,FALSE)</f>
        <v>0</v>
      </c>
      <c r="E30" s="4">
        <f>VLOOKUP($A30,vez_MLADŠÍ!$C$7:$L$42,5,FALSE)</f>
        <v>0</v>
      </c>
      <c r="F30" s="3">
        <f>VLOOKUP($A30,vez_MLADŠÍ!$C$7:$L$42,6,FALSE)</f>
        <v>0</v>
      </c>
      <c r="G30" s="2">
        <f>VLOOKUP($A30,vez_MLADŠÍ!$C$7:$L$42,7,FALSE)</f>
        <v>0</v>
      </c>
      <c r="H30" s="2">
        <f>VLOOKUP($A30,vez_MLADŠÍ!$C$7:$L$42,8,FALSE)</f>
        <v>0</v>
      </c>
      <c r="I30" s="2"/>
      <c r="J30" s="1" t="str">
        <f>VLOOKUP($A30,vez_MLADŠÍ!$C$7:$L$42,10,FALSE)</f>
        <v/>
      </c>
    </row>
    <row r="31" spans="1:10" x14ac:dyDescent="0.25">
      <c r="A31">
        <v>25</v>
      </c>
      <c r="B31" s="6" t="str">
        <f>VLOOKUP($A31,vez_MLADŠÍ!$C$7:$L$42,2,FALSE)</f>
        <v/>
      </c>
      <c r="C31" s="5">
        <f>VLOOKUP($A31,vez_MLADŠÍ!$C$7:$L$42,3,FALSE)</f>
        <v>0</v>
      </c>
      <c r="D31" s="4">
        <f>VLOOKUP($A31,vez_MLADŠÍ!$C$7:$L$42,4,FALSE)</f>
        <v>0</v>
      </c>
      <c r="E31" s="4">
        <f>VLOOKUP($A31,vez_MLADŠÍ!$C$7:$L$42,5,FALSE)</f>
        <v>0</v>
      </c>
      <c r="F31" s="3">
        <f>VLOOKUP($A31,vez_MLADŠÍ!$C$7:$L$42,6,FALSE)</f>
        <v>0</v>
      </c>
      <c r="G31" s="2">
        <f>VLOOKUP($A31,vez_MLADŠÍ!$C$7:$L$42,7,FALSE)</f>
        <v>0</v>
      </c>
      <c r="H31" s="2">
        <f>VLOOKUP($A31,vez_MLADŠÍ!$C$7:$L$42,8,FALSE)</f>
        <v>0</v>
      </c>
      <c r="I31" s="2"/>
      <c r="J31" s="1" t="str">
        <f>VLOOKUP($A31,vez_MLADŠÍ!$C$7:$L$42,10,FALSE)</f>
        <v/>
      </c>
    </row>
    <row r="32" spans="1:10" x14ac:dyDescent="0.25">
      <c r="A32">
        <v>26</v>
      </c>
      <c r="B32" s="6" t="str">
        <f>VLOOKUP($A32,vez_MLADŠÍ!$C$7:$L$42,2,FALSE)</f>
        <v/>
      </c>
      <c r="C32" s="5">
        <f>VLOOKUP($A32,vez_MLADŠÍ!$C$7:$L$42,3,FALSE)</f>
        <v>0</v>
      </c>
      <c r="D32" s="4">
        <f>VLOOKUP($A32,vez_MLADŠÍ!$C$7:$L$42,4,FALSE)</f>
        <v>0</v>
      </c>
      <c r="E32" s="4">
        <f>VLOOKUP($A32,vez_MLADŠÍ!$C$7:$L$42,5,FALSE)</f>
        <v>0</v>
      </c>
      <c r="F32" s="3">
        <f>VLOOKUP($A32,vez_MLADŠÍ!$C$7:$L$42,6,FALSE)</f>
        <v>0</v>
      </c>
      <c r="G32" s="2">
        <f>VLOOKUP($A32,vez_MLADŠÍ!$C$7:$L$42,7,FALSE)</f>
        <v>0</v>
      </c>
      <c r="H32" s="2">
        <f>VLOOKUP($A32,vez_MLADŠÍ!$C$7:$L$42,8,FALSE)</f>
        <v>0</v>
      </c>
      <c r="I32" s="2"/>
      <c r="J32" s="1" t="str">
        <f>VLOOKUP($A32,vez_MLADŠÍ!$C$7:$L$42,10,FALSE)</f>
        <v/>
      </c>
    </row>
    <row r="33" spans="1:10" x14ac:dyDescent="0.25">
      <c r="A33">
        <v>27</v>
      </c>
      <c r="B33" s="6" t="str">
        <f>VLOOKUP($A33,vez_MLADŠÍ!$C$7:$L$42,2,FALSE)</f>
        <v/>
      </c>
      <c r="C33" s="5">
        <f>VLOOKUP($A33,vez_MLADŠÍ!$C$7:$L$42,3,FALSE)</f>
        <v>0</v>
      </c>
      <c r="D33" s="4">
        <f>VLOOKUP($A33,vez_MLADŠÍ!$C$7:$L$42,4,FALSE)</f>
        <v>0</v>
      </c>
      <c r="E33" s="4">
        <f>VLOOKUP($A33,vez_MLADŠÍ!$C$7:$L$42,5,FALSE)</f>
        <v>0</v>
      </c>
      <c r="F33" s="3">
        <f>VLOOKUP($A33,vez_MLADŠÍ!$C$7:$L$42,6,FALSE)</f>
        <v>0</v>
      </c>
      <c r="G33" s="2">
        <f>VLOOKUP($A33,vez_MLADŠÍ!$C$7:$L$42,7,FALSE)</f>
        <v>0</v>
      </c>
      <c r="H33" s="2">
        <f>VLOOKUP($A33,vez_MLADŠÍ!$C$7:$L$42,8,FALSE)</f>
        <v>0</v>
      </c>
      <c r="I33" s="2"/>
      <c r="J33" s="1" t="str">
        <f>VLOOKUP($A33,vez_MLADŠÍ!$C$7:$L$42,10,FALSE)</f>
        <v/>
      </c>
    </row>
    <row r="34" spans="1:10" x14ac:dyDescent="0.25">
      <c r="A34">
        <v>28</v>
      </c>
      <c r="B34" s="6" t="str">
        <f>VLOOKUP($A34,vez_MLADŠÍ!$C$7:$L$42,2,FALSE)</f>
        <v/>
      </c>
      <c r="C34" s="5">
        <f>VLOOKUP($A34,vez_MLADŠÍ!$C$7:$L$42,3,FALSE)</f>
        <v>0</v>
      </c>
      <c r="D34" s="4">
        <f>VLOOKUP($A34,vez_MLADŠÍ!$C$7:$L$42,4,FALSE)</f>
        <v>0</v>
      </c>
      <c r="E34" s="4">
        <f>VLOOKUP($A34,vez_MLADŠÍ!$C$7:$L$42,5,FALSE)</f>
        <v>0</v>
      </c>
      <c r="F34" s="3">
        <f>VLOOKUP($A34,vez_MLADŠÍ!$C$7:$L$42,6,FALSE)</f>
        <v>0</v>
      </c>
      <c r="G34" s="2">
        <f>VLOOKUP($A34,vez_MLADŠÍ!$C$7:$L$42,7,FALSE)</f>
        <v>0</v>
      </c>
      <c r="H34" s="2">
        <f>VLOOKUP($A34,vez_MLADŠÍ!$C$7:$L$42,8,FALSE)</f>
        <v>0</v>
      </c>
      <c r="I34" s="2"/>
      <c r="J34" s="1" t="str">
        <f>VLOOKUP($A34,vez_MLADŠÍ!$C$7:$L$42,10,FALSE)</f>
        <v/>
      </c>
    </row>
    <row r="35" spans="1:10" x14ac:dyDescent="0.25">
      <c r="A35">
        <v>29</v>
      </c>
      <c r="B35" s="6" t="str">
        <f>VLOOKUP($A35,vez_MLADŠÍ!$C$7:$L$42,2,FALSE)</f>
        <v/>
      </c>
      <c r="C35" s="5">
        <f>VLOOKUP($A35,vez_MLADŠÍ!$C$7:$L$42,3,FALSE)</f>
        <v>0</v>
      </c>
      <c r="D35" s="4">
        <f>VLOOKUP($A35,vez_MLADŠÍ!$C$7:$L$42,4,FALSE)</f>
        <v>0</v>
      </c>
      <c r="E35" s="4">
        <f>VLOOKUP($A35,vez_MLADŠÍ!$C$7:$L$42,5,FALSE)</f>
        <v>0</v>
      </c>
      <c r="F35" s="3">
        <f>VLOOKUP($A35,vez_MLADŠÍ!$C$7:$L$42,6,FALSE)</f>
        <v>0</v>
      </c>
      <c r="G35" s="2">
        <f>VLOOKUP($A35,vez_MLADŠÍ!$C$7:$L$42,7,FALSE)</f>
        <v>0</v>
      </c>
      <c r="H35" s="2">
        <f>VLOOKUP($A35,vez_MLADŠÍ!$C$7:$L$42,8,FALSE)</f>
        <v>0</v>
      </c>
      <c r="I35" s="2"/>
      <c r="J35" s="1" t="str">
        <f>VLOOKUP($A35,vez_MLADŠÍ!$C$7:$L$42,10,FALSE)</f>
        <v/>
      </c>
    </row>
    <row r="36" spans="1:10" x14ac:dyDescent="0.25">
      <c r="A36">
        <v>30</v>
      </c>
      <c r="B36" s="6" t="str">
        <f>VLOOKUP($A36,vez_MLADŠÍ!$C$7:$L$42,2,FALSE)</f>
        <v/>
      </c>
      <c r="C36" s="5">
        <f>VLOOKUP($A36,vez_MLADŠÍ!$C$7:$L$42,3,FALSE)</f>
        <v>0</v>
      </c>
      <c r="D36" s="4">
        <f>VLOOKUP($A36,vez_MLADŠÍ!$C$7:$L$42,4,FALSE)</f>
        <v>0</v>
      </c>
      <c r="E36" s="4">
        <f>VLOOKUP($A36,vez_MLADŠÍ!$C$7:$L$42,5,FALSE)</f>
        <v>0</v>
      </c>
      <c r="F36" s="3">
        <f>VLOOKUP($A36,vez_MLADŠÍ!$C$7:$L$42,6,FALSE)</f>
        <v>0</v>
      </c>
      <c r="G36" s="2">
        <f>VLOOKUP($A36,vez_MLADŠÍ!$C$7:$L$42,7,FALSE)</f>
        <v>0</v>
      </c>
      <c r="H36" s="2">
        <f>VLOOKUP($A36,vez_MLADŠÍ!$C$7:$L$42,8,FALSE)</f>
        <v>0</v>
      </c>
      <c r="I36" s="2"/>
      <c r="J36" s="1" t="str">
        <f>VLOOKUP($A36,vez_MLADŠÍ!$C$7:$L$42,10,FALSE)</f>
        <v/>
      </c>
    </row>
    <row r="37" spans="1:10" x14ac:dyDescent="0.25">
      <c r="A37">
        <v>31</v>
      </c>
      <c r="B37" s="6" t="str">
        <f>VLOOKUP($A37,vez_MLADŠÍ!$C$7:$L$42,2,FALSE)</f>
        <v/>
      </c>
      <c r="C37" s="5">
        <f>VLOOKUP($A37,vez_MLADŠÍ!$C$7:$L$42,3,FALSE)</f>
        <v>0</v>
      </c>
      <c r="D37" s="4">
        <f>VLOOKUP($A37,vez_MLADŠÍ!$C$7:$L$42,4,FALSE)</f>
        <v>0</v>
      </c>
      <c r="E37" s="4">
        <f>VLOOKUP($A37,vez_MLADŠÍ!$C$7:$L$42,5,FALSE)</f>
        <v>0</v>
      </c>
      <c r="F37" s="3">
        <f>VLOOKUP($A37,vez_MLADŠÍ!$C$7:$L$42,6,FALSE)</f>
        <v>0</v>
      </c>
      <c r="G37" s="2">
        <f>VLOOKUP($A37,vez_MLADŠÍ!$C$7:$L$42,7,FALSE)</f>
        <v>0</v>
      </c>
      <c r="H37" s="2">
        <f>VLOOKUP($A37,vez_MLADŠÍ!$C$7:$L$42,8,FALSE)</f>
        <v>0</v>
      </c>
      <c r="I37" s="2"/>
      <c r="J37" s="1" t="str">
        <f>VLOOKUP($A37,vez_MLADŠÍ!$C$7:$L$42,10,FALSE)</f>
        <v/>
      </c>
    </row>
    <row r="38" spans="1:10" x14ac:dyDescent="0.25">
      <c r="A38">
        <v>32</v>
      </c>
      <c r="B38" s="6" t="str">
        <f>VLOOKUP($A38,vez_MLADŠÍ!$C$7:$L$42,2,FALSE)</f>
        <v/>
      </c>
      <c r="C38" s="5">
        <f>VLOOKUP($A38,vez_MLADŠÍ!$C$7:$L$42,3,FALSE)</f>
        <v>0</v>
      </c>
      <c r="D38" s="4">
        <f>VLOOKUP($A38,vez_MLADŠÍ!$C$7:$L$42,4,FALSE)</f>
        <v>0</v>
      </c>
      <c r="E38" s="4">
        <f>VLOOKUP($A38,vez_MLADŠÍ!$C$7:$L$42,5,FALSE)</f>
        <v>0</v>
      </c>
      <c r="F38" s="3">
        <f>VLOOKUP($A38,vez_MLADŠÍ!$C$7:$L$42,6,FALSE)</f>
        <v>0</v>
      </c>
      <c r="G38" s="2">
        <f>VLOOKUP($A38,vez_MLADŠÍ!$C$7:$L$42,7,FALSE)</f>
        <v>0</v>
      </c>
      <c r="H38" s="2">
        <f>VLOOKUP($A38,vez_MLADŠÍ!$C$7:$L$42,8,FALSE)</f>
        <v>0</v>
      </c>
      <c r="I38" s="2"/>
      <c r="J38" s="1" t="str">
        <f>VLOOKUP($A38,vez_MLADŠÍ!$C$7:$L$42,10,FALSE)</f>
        <v/>
      </c>
    </row>
    <row r="39" spans="1:10" x14ac:dyDescent="0.25">
      <c r="A39">
        <v>33</v>
      </c>
      <c r="B39" s="6" t="str">
        <f>VLOOKUP($A39,vez_MLADŠÍ!$C$7:$L$42,2,FALSE)</f>
        <v/>
      </c>
      <c r="C39" s="5">
        <f>VLOOKUP($A39,vez_MLADŠÍ!$C$7:$L$42,3,FALSE)</f>
        <v>0</v>
      </c>
      <c r="D39" s="4">
        <f>VLOOKUP($A39,vez_MLADŠÍ!$C$7:$L$42,4,FALSE)</f>
        <v>0</v>
      </c>
      <c r="E39" s="4">
        <f>VLOOKUP($A39,vez_MLADŠÍ!$C$7:$L$42,5,FALSE)</f>
        <v>0</v>
      </c>
      <c r="F39" s="3">
        <f>VLOOKUP($A39,vez_MLADŠÍ!$C$7:$L$42,6,FALSE)</f>
        <v>0</v>
      </c>
      <c r="G39" s="2">
        <f>VLOOKUP($A39,vez_MLADŠÍ!$C$7:$L$42,7,FALSE)</f>
        <v>0</v>
      </c>
      <c r="H39" s="2">
        <f>VLOOKUP($A39,vez_MLADŠÍ!$C$7:$L$42,8,FALSE)</f>
        <v>0</v>
      </c>
      <c r="I39" s="2"/>
      <c r="J39" s="1" t="str">
        <f>VLOOKUP($A39,vez_MLADŠÍ!$C$7:$L$42,10,FALSE)</f>
        <v/>
      </c>
    </row>
    <row r="40" spans="1:10" x14ac:dyDescent="0.25">
      <c r="A40">
        <v>34</v>
      </c>
      <c r="B40" s="6" t="str">
        <f>VLOOKUP($A40,vez_MLADŠÍ!$C$7:$L$42,2,FALSE)</f>
        <v/>
      </c>
      <c r="C40" s="5">
        <f>VLOOKUP($A40,vez_MLADŠÍ!$C$7:$L$42,3,FALSE)</f>
        <v>0</v>
      </c>
      <c r="D40" s="4">
        <f>VLOOKUP($A40,vez_MLADŠÍ!$C$7:$L$42,4,FALSE)</f>
        <v>0</v>
      </c>
      <c r="E40" s="4">
        <f>VLOOKUP($A40,vez_MLADŠÍ!$C$7:$L$42,5,FALSE)</f>
        <v>0</v>
      </c>
      <c r="F40" s="3">
        <f>VLOOKUP($A40,vez_MLADŠÍ!$C$7:$L$42,6,FALSE)</f>
        <v>0</v>
      </c>
      <c r="G40" s="2">
        <f>VLOOKUP($A40,vez_MLADŠÍ!$C$7:$L$42,7,FALSE)</f>
        <v>0</v>
      </c>
      <c r="H40" s="2">
        <f>VLOOKUP($A40,vez_MLADŠÍ!$C$7:$L$42,8,FALSE)</f>
        <v>0</v>
      </c>
      <c r="I40" s="2"/>
      <c r="J40" s="1" t="str">
        <f>VLOOKUP($A40,vez_MLADŠÍ!$C$7:$L$42,10,FALSE)</f>
        <v/>
      </c>
    </row>
    <row r="41" spans="1:10" x14ac:dyDescent="0.25">
      <c r="A41">
        <v>35</v>
      </c>
      <c r="B41" s="27" t="str">
        <f>VLOOKUP($A41,vez_MLADŠÍ!$C$7:$L$42,2,FALSE)</f>
        <v/>
      </c>
      <c r="C41" s="28">
        <f>VLOOKUP($A41,vez_MLADŠÍ!$C$7:$L$42,3,FALSE)</f>
        <v>0</v>
      </c>
      <c r="D41" s="29">
        <f>VLOOKUP($A41,vez_MLADŠÍ!$C$7:$L$42,4,FALSE)</f>
        <v>0</v>
      </c>
      <c r="E41" s="29">
        <f>VLOOKUP($A41,vez_MLADŠÍ!$C$7:$L$42,5,FALSE)</f>
        <v>0</v>
      </c>
      <c r="F41" s="30">
        <f>VLOOKUP($A41,vez_MLADŠÍ!$C$7:$L$42,6,FALSE)</f>
        <v>0</v>
      </c>
      <c r="G41" s="31">
        <f>VLOOKUP($A41,vez_MLADŠÍ!$C$7:$L$42,7,FALSE)</f>
        <v>0</v>
      </c>
      <c r="H41" s="31">
        <f>VLOOKUP($A41,vez_MLADŠÍ!$C$7:$L$42,8,FALSE)</f>
        <v>0</v>
      </c>
      <c r="I41" s="31"/>
      <c r="J41" s="32" t="str">
        <f>VLOOKUP($A41,vez_MLADŠÍ!$C$7:$L$42,10,FALSE)</f>
        <v/>
      </c>
    </row>
    <row r="42" spans="1:10" ht="15.75" thickBot="1" x14ac:dyDescent="0.3">
      <c r="A42">
        <v>36</v>
      </c>
      <c r="B42" s="33" t="str">
        <f>VLOOKUP($A42,vez_MLADŠÍ!$C$7:$L$42,2,FALSE)</f>
        <v/>
      </c>
      <c r="C42" s="34">
        <f>VLOOKUP($A42,vez_MLADŠÍ!$C$7:$L$42,3,FALSE)</f>
        <v>0</v>
      </c>
      <c r="D42" s="35">
        <f>VLOOKUP($A42,vez_MLADŠÍ!$C$7:$L$42,4,FALSE)</f>
        <v>0</v>
      </c>
      <c r="E42" s="35">
        <f>VLOOKUP($A42,vez_MLADŠÍ!$C$7:$L$42,5,FALSE)</f>
        <v>0</v>
      </c>
      <c r="F42" s="36">
        <f>VLOOKUP($A42,vez_MLADŠÍ!$C$7:$L$42,6,FALSE)</f>
        <v>0</v>
      </c>
      <c r="G42" s="37">
        <f>VLOOKUP($A42,vez_MLADŠÍ!$C$7:$L$42,7,FALSE)</f>
        <v>0</v>
      </c>
      <c r="H42" s="37">
        <f>VLOOKUP($A42,vez_MLADŠÍ!$C$7:$L$42,8,FALSE)</f>
        <v>0</v>
      </c>
      <c r="I42" s="37"/>
      <c r="J42" s="38" t="str">
        <f>VLOOKUP($A42,vez_MLADŠÍ!$C$7:$L$42,10,FALSE)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37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13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VLOOKUP($A7,vez_STŘEDNÍ!$C$7:$L$42,2,FALSE)</f>
        <v>1</v>
      </c>
      <c r="C7" s="11">
        <f>VLOOKUP($A7,vez_STŘEDNÍ!$C$7:$L$42,3,FALSE)</f>
        <v>63</v>
      </c>
      <c r="D7" s="10" t="str">
        <f>VLOOKUP($A7,vez_STŘEDNÍ!$C$7:$L$42,4,FALSE)</f>
        <v>Masalov Roman</v>
      </c>
      <c r="E7" s="10" t="str">
        <f>VLOOKUP($A7,vez_STŘEDNÍ!$C$7:$L$42,5,FALSE)</f>
        <v>Belarus</v>
      </c>
      <c r="F7" s="9">
        <f>VLOOKUP($A7,vez_STŘEDNÍ!$C$7:$L$42,6,FALSE)</f>
        <v>2002</v>
      </c>
      <c r="G7" s="8">
        <f>VLOOKUP($A7,vez_STŘEDNÍ!$C$7:$L$42,7,FALSE)</f>
        <v>7.79</v>
      </c>
      <c r="H7" s="8">
        <f>VLOOKUP($A7,vez_STŘEDNÍ!$C$7:$L$42,8,FALSE)</f>
        <v>7.44</v>
      </c>
      <c r="I7" s="8"/>
      <c r="J7" s="7">
        <f>VLOOKUP($A7,vez_STŘEDNÍ!$C$7:$L$42,10,FALSE)</f>
        <v>7.44</v>
      </c>
    </row>
    <row r="8" spans="1:10" x14ac:dyDescent="0.25">
      <c r="A8">
        <v>2</v>
      </c>
      <c r="B8" s="6">
        <f>VLOOKUP($A8,vez_STŘEDNÍ!$C$7:$L$42,2,FALSE)</f>
        <v>2</v>
      </c>
      <c r="C8" s="5">
        <f>VLOOKUP($A8,vez_STŘEDNÍ!$C$7:$L$42,3,FALSE)</f>
        <v>45</v>
      </c>
      <c r="D8" s="4" t="str">
        <f>VLOOKUP($A8,vez_STŘEDNÍ!$C$7:$L$42,4,FALSE)</f>
        <v>Perevoznikov Stanislav</v>
      </c>
      <c r="E8" s="4" t="str">
        <f>VLOOKUP($A8,vez_STŘEDNÍ!$C$7:$L$42,5,FALSE)</f>
        <v>Belarus</v>
      </c>
      <c r="F8" s="3">
        <f>VLOOKUP($A8,vez_STŘEDNÍ!$C$7:$L$42,6,FALSE)</f>
        <v>2002</v>
      </c>
      <c r="G8" s="2">
        <f>VLOOKUP($A8,vez_STŘEDNÍ!$C$7:$L$42,7,FALSE)</f>
        <v>7.58</v>
      </c>
      <c r="H8" s="2">
        <f>VLOOKUP($A8,vez_STŘEDNÍ!$C$7:$L$42,8,FALSE)</f>
        <v>7.59</v>
      </c>
      <c r="I8" s="2"/>
      <c r="J8" s="1">
        <f>VLOOKUP($A8,vez_STŘEDNÍ!$C$7:$L$42,10,FALSE)</f>
        <v>7.58</v>
      </c>
    </row>
    <row r="9" spans="1:10" x14ac:dyDescent="0.25">
      <c r="A9">
        <v>3</v>
      </c>
      <c r="B9" s="6">
        <f>VLOOKUP($A9,vez_STŘEDNÍ!$C$7:$L$42,2,FALSE)</f>
        <v>3</v>
      </c>
      <c r="C9" s="5">
        <f>VLOOKUP($A9,vez_STŘEDNÍ!$C$7:$L$42,3,FALSE)</f>
        <v>54</v>
      </c>
      <c r="D9" s="4" t="str">
        <f>VLOOKUP($A9,vez_STŘEDNÍ!$C$7:$L$42,4,FALSE)</f>
        <v>Bondarenko Ilja</v>
      </c>
      <c r="E9" s="4" t="str">
        <f>VLOOKUP($A9,vez_STŘEDNÍ!$C$7:$L$42,5,FALSE)</f>
        <v>Belarus</v>
      </c>
      <c r="F9" s="3">
        <f>VLOOKUP($A9,vez_STŘEDNÍ!$C$7:$L$42,6,FALSE)</f>
        <v>2003</v>
      </c>
      <c r="G9" s="2">
        <f>VLOOKUP($A9,vez_STŘEDNÍ!$C$7:$L$42,7,FALSE)</f>
        <v>11.48</v>
      </c>
      <c r="H9" s="2">
        <f>VLOOKUP($A9,vez_STŘEDNÍ!$C$7:$L$42,8,FALSE)</f>
        <v>7.85</v>
      </c>
      <c r="I9" s="2"/>
      <c r="J9" s="1">
        <f>VLOOKUP($A9,vez_STŘEDNÍ!$C$7:$L$42,10,FALSE)</f>
        <v>7.85</v>
      </c>
    </row>
    <row r="10" spans="1:10" x14ac:dyDescent="0.25">
      <c r="A10">
        <v>4</v>
      </c>
      <c r="B10" s="6">
        <f>VLOOKUP($A10,vez_STŘEDNÍ!$C$7:$L$42,2,FALSE)</f>
        <v>4</v>
      </c>
      <c r="C10" s="5">
        <f>VLOOKUP($A10,vez_STŘEDNÍ!$C$7:$L$42,3,FALSE)</f>
        <v>41</v>
      </c>
      <c r="D10" s="4" t="str">
        <f>VLOOKUP($A10,vez_STŘEDNÍ!$C$7:$L$42,4,FALSE)</f>
        <v>Červinka Jiří</v>
      </c>
      <c r="E10" s="4" t="str">
        <f>VLOOKUP($A10,vez_STŘEDNÍ!$C$7:$L$42,5,FALSE)</f>
        <v>Czech "A"</v>
      </c>
      <c r="F10" s="3">
        <f>VLOOKUP($A10,vez_STŘEDNÍ!$C$7:$L$42,6,FALSE)</f>
        <v>2002</v>
      </c>
      <c r="G10" s="2">
        <f>VLOOKUP($A10,vez_STŘEDNÍ!$C$7:$L$42,7,FALSE)</f>
        <v>13.71</v>
      </c>
      <c r="H10" s="2">
        <f>VLOOKUP($A10,vez_STŘEDNÍ!$C$7:$L$42,8,FALSE)</f>
        <v>8</v>
      </c>
      <c r="I10" s="2"/>
      <c r="J10" s="1">
        <f>VLOOKUP($A10,vez_STŘEDNÍ!$C$7:$L$42,10,FALSE)</f>
        <v>8</v>
      </c>
    </row>
    <row r="11" spans="1:10" x14ac:dyDescent="0.25">
      <c r="A11">
        <v>5</v>
      </c>
      <c r="B11" s="6">
        <f>VLOOKUP($A11,vez_STŘEDNÍ!$C$7:$L$42,2,FALSE)</f>
        <v>5</v>
      </c>
      <c r="C11" s="5">
        <f>VLOOKUP($A11,vez_STŘEDNÍ!$C$7:$L$42,3,FALSE)</f>
        <v>53</v>
      </c>
      <c r="D11" s="4" t="str">
        <f>VLOOKUP($A11,vez_STŘEDNÍ!$C$7:$L$42,4,FALSE)</f>
        <v>Bubeníček Lukáš</v>
      </c>
      <c r="E11" s="4" t="str">
        <f>VLOOKUP($A11,vez_STŘEDNÍ!$C$7:$L$42,5,FALSE)</f>
        <v>Czech "B"</v>
      </c>
      <c r="F11" s="3">
        <f>VLOOKUP($A11,vez_STŘEDNÍ!$C$7:$L$42,6,FALSE)</f>
        <v>2002</v>
      </c>
      <c r="G11" s="2">
        <f>VLOOKUP($A11,vez_STŘEDNÍ!$C$7:$L$42,7,FALSE)</f>
        <v>8.2100000000000009</v>
      </c>
      <c r="H11" s="2">
        <f>VLOOKUP($A11,vez_STŘEDNÍ!$C$7:$L$42,8,FALSE)</f>
        <v>12.5</v>
      </c>
      <c r="I11" s="2"/>
      <c r="J11" s="1">
        <f>VLOOKUP($A11,vez_STŘEDNÍ!$C$7:$L$42,10,FALSE)</f>
        <v>8.2100000000000009</v>
      </c>
    </row>
    <row r="12" spans="1:10" x14ac:dyDescent="0.25">
      <c r="A12">
        <v>6</v>
      </c>
      <c r="B12" s="6">
        <f>VLOOKUP($A12,vez_STŘEDNÍ!$C$7:$L$42,2,FALSE)</f>
        <v>6</v>
      </c>
      <c r="C12" s="5">
        <f>VLOOKUP($A12,vez_STŘEDNÍ!$C$7:$L$42,3,FALSE)</f>
        <v>44</v>
      </c>
      <c r="D12" s="4" t="str">
        <f>VLOOKUP($A12,vez_STŘEDNÍ!$C$7:$L$42,4,FALSE)</f>
        <v>Baletka Adam</v>
      </c>
      <c r="E12" s="4" t="str">
        <f>VLOOKUP($A12,vez_STŘEDNÍ!$C$7:$L$42,5,FALSE)</f>
        <v>Czech "B"</v>
      </c>
      <c r="F12" s="3">
        <f>VLOOKUP($A12,vez_STŘEDNÍ!$C$7:$L$42,6,FALSE)</f>
        <v>2002</v>
      </c>
      <c r="G12" s="2">
        <f>VLOOKUP($A12,vez_STŘEDNÍ!$C$7:$L$42,7,FALSE)</f>
        <v>10.18</v>
      </c>
      <c r="H12" s="2">
        <f>VLOOKUP($A12,vez_STŘEDNÍ!$C$7:$L$42,8,FALSE)</f>
        <v>8.4600000000000009</v>
      </c>
      <c r="I12" s="2"/>
      <c r="J12" s="1">
        <f>VLOOKUP($A12,vez_STŘEDNÍ!$C$7:$L$42,10,FALSE)</f>
        <v>8.4600000000000009</v>
      </c>
    </row>
    <row r="13" spans="1:10" x14ac:dyDescent="0.25">
      <c r="A13">
        <v>7</v>
      </c>
      <c r="B13" s="6">
        <f>VLOOKUP($A13,vez_STŘEDNÍ!$C$7:$L$42,2,FALSE)</f>
        <v>7</v>
      </c>
      <c r="C13" s="5">
        <f>VLOOKUP($A13,vez_STŘEDNÍ!$C$7:$L$42,3,FALSE)</f>
        <v>57</v>
      </c>
      <c r="D13" s="4" t="str">
        <f>VLOOKUP($A13,vez_STŘEDNÍ!$C$7:$L$42,4,FALSE)</f>
        <v>Nový Jan</v>
      </c>
      <c r="E13" s="4" t="str">
        <f>VLOOKUP($A13,vez_STŘEDNÍ!$C$7:$L$42,5,FALSE)</f>
        <v>Horní Bělá</v>
      </c>
      <c r="F13" s="3">
        <f>VLOOKUP($A13,vez_STŘEDNÍ!$C$7:$L$42,6,FALSE)</f>
        <v>2002</v>
      </c>
      <c r="G13" s="2">
        <f>VLOOKUP($A13,vez_STŘEDNÍ!$C$7:$L$42,7,FALSE)</f>
        <v>10.41</v>
      </c>
      <c r="H13" s="2">
        <f>VLOOKUP($A13,vez_STŘEDNÍ!$C$7:$L$42,8,FALSE)</f>
        <v>8.6199999999999992</v>
      </c>
      <c r="I13" s="2"/>
      <c r="J13" s="1">
        <f>VLOOKUP($A13,vez_STŘEDNÍ!$C$7:$L$42,10,FALSE)</f>
        <v>8.6199999999999992</v>
      </c>
    </row>
    <row r="14" spans="1:10" x14ac:dyDescent="0.25">
      <c r="A14">
        <v>8</v>
      </c>
      <c r="B14" s="6">
        <f>VLOOKUP($A14,vez_STŘEDNÍ!$C$7:$L$42,2,FALSE)</f>
        <v>8</v>
      </c>
      <c r="C14" s="5">
        <f>VLOOKUP($A14,vez_STŘEDNÍ!$C$7:$L$42,3,FALSE)</f>
        <v>51</v>
      </c>
      <c r="D14" s="4" t="str">
        <f>VLOOKUP($A14,vez_STŘEDNÍ!$C$7:$L$42,4,FALSE)</f>
        <v>Špiguns Roberts</v>
      </c>
      <c r="E14" s="4" t="str">
        <f>VLOOKUP($A14,vez_STŘEDNÍ!$C$7:$L$42,5,FALSE)</f>
        <v>Latvia</v>
      </c>
      <c r="F14" s="3">
        <f>VLOOKUP($A14,vez_STŘEDNÍ!$C$7:$L$42,6,FALSE)</f>
        <v>2002</v>
      </c>
      <c r="G14" s="2">
        <f>VLOOKUP($A14,vez_STŘEDNÍ!$C$7:$L$42,7,FALSE)</f>
        <v>8.8699999999999992</v>
      </c>
      <c r="H14" s="2">
        <f>VLOOKUP($A14,vez_STŘEDNÍ!$C$7:$L$42,8,FALSE)</f>
        <v>8.83</v>
      </c>
      <c r="I14" s="2"/>
      <c r="J14" s="1">
        <f>VLOOKUP($A14,vez_STŘEDNÍ!$C$7:$L$42,10,FALSE)</f>
        <v>8.83</v>
      </c>
    </row>
    <row r="15" spans="1:10" x14ac:dyDescent="0.25">
      <c r="A15">
        <v>9</v>
      </c>
      <c r="B15" s="6">
        <f>VLOOKUP($A15,vez_STŘEDNÍ!$C$7:$L$42,2,FALSE)</f>
        <v>9</v>
      </c>
      <c r="C15" s="5">
        <f>VLOOKUP($A15,vez_STŘEDNÍ!$C$7:$L$42,3,FALSE)</f>
        <v>43</v>
      </c>
      <c r="D15" s="4" t="str">
        <f>VLOOKUP($A15,vez_STŘEDNÍ!$C$7:$L$42,4,FALSE)</f>
        <v>Kubík Sebastián</v>
      </c>
      <c r="E15" s="4" t="str">
        <f>VLOOKUP($A15,vez_STŘEDNÍ!$C$7:$L$42,5,FALSE)</f>
        <v>Slovakia</v>
      </c>
      <c r="F15" s="3">
        <f>VLOOKUP($A15,vez_STŘEDNÍ!$C$7:$L$42,6,FALSE)</f>
        <v>2003</v>
      </c>
      <c r="G15" s="2">
        <f>VLOOKUP($A15,vez_STŘEDNÍ!$C$7:$L$42,7,FALSE)</f>
        <v>12.39</v>
      </c>
      <c r="H15" s="2">
        <f>VLOOKUP($A15,vez_STŘEDNÍ!$C$7:$L$42,8,FALSE)</f>
        <v>8.8699999999999992</v>
      </c>
      <c r="I15" s="2"/>
      <c r="J15" s="1">
        <f>VLOOKUP($A15,vez_STŘEDNÍ!$C$7:$L$42,10,FALSE)</f>
        <v>8.8699999999999992</v>
      </c>
    </row>
    <row r="16" spans="1:10" x14ac:dyDescent="0.25">
      <c r="A16">
        <v>10</v>
      </c>
      <c r="B16" s="6">
        <f>VLOOKUP($A16,vez_STŘEDNÍ!$C$7:$L$42,2,FALSE)</f>
        <v>10</v>
      </c>
      <c r="C16" s="5">
        <f>VLOOKUP($A16,vez_STŘEDNÍ!$C$7:$L$42,3,FALSE)</f>
        <v>60</v>
      </c>
      <c r="D16" s="4" t="str">
        <f>VLOOKUP($A16,vez_STŘEDNÍ!$C$7:$L$42,4,FALSE)</f>
        <v>Lastovskis Martiňš</v>
      </c>
      <c r="E16" s="4" t="str">
        <f>VLOOKUP($A16,vez_STŘEDNÍ!$C$7:$L$42,5,FALSE)</f>
        <v>Latvia</v>
      </c>
      <c r="F16" s="3">
        <f>VLOOKUP($A16,vez_STŘEDNÍ!$C$7:$L$42,6,FALSE)</f>
        <v>2002</v>
      </c>
      <c r="G16" s="2">
        <f>VLOOKUP($A16,vez_STŘEDNÍ!$C$7:$L$42,7,FALSE)</f>
        <v>8.89</v>
      </c>
      <c r="H16" s="2">
        <f>VLOOKUP($A16,vez_STŘEDNÍ!$C$7:$L$42,8,FALSE)</f>
        <v>12.48</v>
      </c>
      <c r="I16" s="2"/>
      <c r="J16" s="1">
        <f>VLOOKUP($A16,vez_STŘEDNÍ!$C$7:$L$42,10,FALSE)</f>
        <v>8.89</v>
      </c>
    </row>
    <row r="17" spans="1:10" x14ac:dyDescent="0.25">
      <c r="A17">
        <v>11</v>
      </c>
      <c r="B17" s="6">
        <f>VLOOKUP($A17,vez_STŘEDNÍ!$C$7:$L$42,2,FALSE)</f>
        <v>11</v>
      </c>
      <c r="C17" s="5">
        <f>VLOOKUP($A17,vez_STŘEDNÍ!$C$7:$L$42,3,FALSE)</f>
        <v>56</v>
      </c>
      <c r="D17" s="4" t="str">
        <f>VLOOKUP($A17,vez_STŘEDNÍ!$C$7:$L$42,4,FALSE)</f>
        <v>Holčák Martin</v>
      </c>
      <c r="E17" s="4" t="str">
        <f>VLOOKUP($A17,vez_STŘEDNÍ!$C$7:$L$42,5,FALSE)</f>
        <v>Oznice</v>
      </c>
      <c r="F17" s="3">
        <f>VLOOKUP($A17,vez_STŘEDNÍ!$C$7:$L$42,6,FALSE)</f>
        <v>2003</v>
      </c>
      <c r="G17" s="2">
        <f>VLOOKUP($A17,vez_STŘEDNÍ!$C$7:$L$42,7,FALSE)</f>
        <v>12.31</v>
      </c>
      <c r="H17" s="2">
        <f>VLOOKUP($A17,vez_STŘEDNÍ!$C$7:$L$42,8,FALSE)</f>
        <v>9.02</v>
      </c>
      <c r="I17" s="2"/>
      <c r="J17" s="1">
        <f>VLOOKUP($A17,vez_STŘEDNÍ!$C$7:$L$42,10,FALSE)</f>
        <v>9.02</v>
      </c>
    </row>
    <row r="18" spans="1:10" x14ac:dyDescent="0.25">
      <c r="A18">
        <v>12</v>
      </c>
      <c r="B18" s="6">
        <f>VLOOKUP($A18,vez_STŘEDNÍ!$C$7:$L$42,2,FALSE)</f>
        <v>12</v>
      </c>
      <c r="C18" s="5">
        <f>VLOOKUP($A18,vez_STŘEDNÍ!$C$7:$L$42,3,FALSE)</f>
        <v>59</v>
      </c>
      <c r="D18" s="4" t="str">
        <f>VLOOKUP($A18,vez_STŘEDNÍ!$C$7:$L$42,4,FALSE)</f>
        <v>Šváb Jan</v>
      </c>
      <c r="E18" s="4" t="str">
        <f>VLOOKUP($A18,vez_STŘEDNÍ!$C$7:$L$42,5,FALSE)</f>
        <v>Czech "A"</v>
      </c>
      <c r="F18" s="3">
        <f>VLOOKUP($A18,vez_STŘEDNÍ!$C$7:$L$42,6,FALSE)</f>
        <v>2002</v>
      </c>
      <c r="G18" s="2">
        <f>VLOOKUP($A18,vez_STŘEDNÍ!$C$7:$L$42,7,FALSE)</f>
        <v>9.2899999999999991</v>
      </c>
      <c r="H18" s="2" t="str">
        <f>VLOOKUP($A18,vez_STŘEDNÍ!$C$7:$L$42,8,FALSE)</f>
        <v>NP</v>
      </c>
      <c r="I18" s="2"/>
      <c r="J18" s="1">
        <f>VLOOKUP($A18,vez_STŘEDNÍ!$C$7:$L$42,10,FALSE)</f>
        <v>9.2899999999999991</v>
      </c>
    </row>
    <row r="19" spans="1:10" x14ac:dyDescent="0.25">
      <c r="A19">
        <v>13</v>
      </c>
      <c r="B19" s="6">
        <f>VLOOKUP($A19,vez_STŘEDNÍ!$C$7:$L$42,2,FALSE)</f>
        <v>13</v>
      </c>
      <c r="C19" s="5">
        <f>VLOOKUP($A19,vez_STŘEDNÍ!$C$7:$L$42,3,FALSE)</f>
        <v>42</v>
      </c>
      <c r="D19" s="4" t="str">
        <f>VLOOKUP($A19,vez_STŘEDNÍ!$C$7:$L$42,4,FALSE)</f>
        <v>Kaliniňš Janis</v>
      </c>
      <c r="E19" s="4" t="str">
        <f>VLOOKUP($A19,vez_STŘEDNÍ!$C$7:$L$42,5,FALSE)</f>
        <v>Latvia</v>
      </c>
      <c r="F19" s="3">
        <f>VLOOKUP($A19,vez_STŘEDNÍ!$C$7:$L$42,6,FALSE)</f>
        <v>2003</v>
      </c>
      <c r="G19" s="2">
        <f>VLOOKUP($A19,vez_STŘEDNÍ!$C$7:$L$42,7,FALSE)</f>
        <v>10.74</v>
      </c>
      <c r="H19" s="2">
        <f>VLOOKUP($A19,vez_STŘEDNÍ!$C$7:$L$42,8,FALSE)</f>
        <v>9.59</v>
      </c>
      <c r="I19" s="2"/>
      <c r="J19" s="1">
        <f>VLOOKUP($A19,vez_STŘEDNÍ!$C$7:$L$42,10,FALSE)</f>
        <v>9.59</v>
      </c>
    </row>
    <row r="20" spans="1:10" x14ac:dyDescent="0.25">
      <c r="A20">
        <v>14</v>
      </c>
      <c r="B20" s="6">
        <f>VLOOKUP($A20,vez_STŘEDNÍ!$C$7:$L$42,2,FALSE)</f>
        <v>14</v>
      </c>
      <c r="C20" s="5">
        <f>VLOOKUP($A20,vez_STŘEDNÍ!$C$7:$L$42,3,FALSE)</f>
        <v>58</v>
      </c>
      <c r="D20" s="4" t="str">
        <f>VLOOKUP($A20,vez_STŘEDNÍ!$C$7:$L$42,4,FALSE)</f>
        <v>Láznička Filip</v>
      </c>
      <c r="E20" s="4" t="str">
        <f>VLOOKUP($A20,vez_STŘEDNÍ!$C$7:$L$42,5,FALSE)</f>
        <v>Český Těšín-Mosty</v>
      </c>
      <c r="F20" s="3">
        <f>VLOOKUP($A20,vez_STŘEDNÍ!$C$7:$L$42,6,FALSE)</f>
        <v>2002</v>
      </c>
      <c r="G20" s="2">
        <f>VLOOKUP($A20,vez_STŘEDNÍ!$C$7:$L$42,7,FALSE)</f>
        <v>10</v>
      </c>
      <c r="H20" s="2">
        <f>VLOOKUP($A20,vez_STŘEDNÍ!$C$7:$L$42,8,FALSE)</f>
        <v>9.65</v>
      </c>
      <c r="I20" s="2"/>
      <c r="J20" s="1">
        <f>VLOOKUP($A20,vez_STŘEDNÍ!$C$7:$L$42,10,FALSE)</f>
        <v>9.65</v>
      </c>
    </row>
    <row r="21" spans="1:10" x14ac:dyDescent="0.25">
      <c r="A21">
        <v>15</v>
      </c>
      <c r="B21" s="6">
        <f>VLOOKUP($A21,vez_STŘEDNÍ!$C$7:$L$42,2,FALSE)</f>
        <v>15</v>
      </c>
      <c r="C21" s="5">
        <f>VLOOKUP($A21,vez_STŘEDNÍ!$C$7:$L$42,3,FALSE)</f>
        <v>64</v>
      </c>
      <c r="D21" s="4" t="str">
        <f>VLOOKUP($A21,vez_STŘEDNÍ!$C$7:$L$42,4,FALSE)</f>
        <v>Zradička Martin</v>
      </c>
      <c r="E21" s="4" t="str">
        <f>VLOOKUP($A21,vez_STŘEDNÍ!$C$7:$L$42,5,FALSE)</f>
        <v>Písková Lhota</v>
      </c>
      <c r="F21" s="3">
        <f>VLOOKUP($A21,vez_STŘEDNÍ!$C$7:$L$42,6,FALSE)</f>
        <v>2003</v>
      </c>
      <c r="G21" s="2">
        <f>VLOOKUP($A21,vez_STŘEDNÍ!$C$7:$L$42,7,FALSE)</f>
        <v>11.17</v>
      </c>
      <c r="H21" s="2">
        <f>VLOOKUP($A21,vez_STŘEDNÍ!$C$7:$L$42,8,FALSE)</f>
        <v>10.3</v>
      </c>
      <c r="I21" s="2"/>
      <c r="J21" s="1">
        <f>VLOOKUP($A21,vez_STŘEDNÍ!$C$7:$L$42,10,FALSE)</f>
        <v>10.3</v>
      </c>
    </row>
    <row r="22" spans="1:10" x14ac:dyDescent="0.25">
      <c r="A22">
        <v>16</v>
      </c>
      <c r="B22" s="6">
        <f>VLOOKUP($A22,vez_STŘEDNÍ!$C$7:$L$42,2,FALSE)</f>
        <v>16</v>
      </c>
      <c r="C22" s="5">
        <f>VLOOKUP($A22,vez_STŘEDNÍ!$C$7:$L$42,3,FALSE)</f>
        <v>50</v>
      </c>
      <c r="D22" s="4" t="str">
        <f>VLOOKUP($A22,vez_STŘEDNÍ!$C$7:$L$42,4,FALSE)</f>
        <v>Lefner Matyáš</v>
      </c>
      <c r="E22" s="4" t="str">
        <f>VLOOKUP($A22,vez_STŘEDNÍ!$C$7:$L$42,5,FALSE)</f>
        <v>Czech "A"</v>
      </c>
      <c r="F22" s="3">
        <f>VLOOKUP($A22,vez_STŘEDNÍ!$C$7:$L$42,6,FALSE)</f>
        <v>2003</v>
      </c>
      <c r="G22" s="2">
        <f>VLOOKUP($A22,vez_STŘEDNÍ!$C$7:$L$42,7,FALSE)</f>
        <v>12.71</v>
      </c>
      <c r="H22" s="2">
        <f>VLOOKUP($A22,vez_STŘEDNÍ!$C$7:$L$42,8,FALSE)</f>
        <v>10.6</v>
      </c>
      <c r="I22" s="2"/>
      <c r="J22" s="1">
        <f>VLOOKUP($A22,vez_STŘEDNÍ!$C$7:$L$42,10,FALSE)</f>
        <v>10.6</v>
      </c>
    </row>
    <row r="23" spans="1:10" x14ac:dyDescent="0.25">
      <c r="A23">
        <v>17</v>
      </c>
      <c r="B23" s="6">
        <f>VLOOKUP($A23,vez_STŘEDNÍ!$C$7:$L$42,2,FALSE)</f>
        <v>17</v>
      </c>
      <c r="C23" s="5">
        <f>VLOOKUP($A23,vez_STŘEDNÍ!$C$7:$L$42,3,FALSE)</f>
        <v>48</v>
      </c>
      <c r="D23" s="4" t="str">
        <f>VLOOKUP($A23,vez_STŘEDNÍ!$C$7:$L$42,4,FALSE)</f>
        <v>Sibera Radek</v>
      </c>
      <c r="E23" s="4" t="str">
        <f>VLOOKUP($A23,vez_STŘEDNÍ!$C$7:$L$42,5,FALSE)</f>
        <v>Křešice</v>
      </c>
      <c r="F23" s="3">
        <f>VLOOKUP($A23,vez_STŘEDNÍ!$C$7:$L$42,6,FALSE)</f>
        <v>2003</v>
      </c>
      <c r="G23" s="2">
        <f>VLOOKUP($A23,vez_STŘEDNÍ!$C$7:$L$42,7,FALSE)</f>
        <v>11.62</v>
      </c>
      <c r="H23" s="2">
        <f>VLOOKUP($A23,vez_STŘEDNÍ!$C$7:$L$42,8,FALSE)</f>
        <v>10.79</v>
      </c>
      <c r="I23" s="2"/>
      <c r="J23" s="1">
        <f>VLOOKUP($A23,vez_STŘEDNÍ!$C$7:$L$42,10,FALSE)</f>
        <v>10.79</v>
      </c>
    </row>
    <row r="24" spans="1:10" x14ac:dyDescent="0.25">
      <c r="A24">
        <v>18</v>
      </c>
      <c r="B24" s="6">
        <f>VLOOKUP($A24,vez_STŘEDNÍ!$C$7:$L$42,2,FALSE)</f>
        <v>18</v>
      </c>
      <c r="C24" s="5">
        <f>VLOOKUP($A24,vez_STŘEDNÍ!$C$7:$L$42,3,FALSE)</f>
        <v>55</v>
      </c>
      <c r="D24" s="4" t="str">
        <f>VLOOKUP($A24,vez_STŘEDNÍ!$C$7:$L$42,4,FALSE)</f>
        <v>Michalski Jakub</v>
      </c>
      <c r="E24" s="4" t="str">
        <f>VLOOKUP($A24,vez_STŘEDNÍ!$C$7:$L$42,5,FALSE)</f>
        <v>Karviná-Hranice</v>
      </c>
      <c r="F24" s="3">
        <f>VLOOKUP($A24,vez_STŘEDNÍ!$C$7:$L$42,6,FALSE)</f>
        <v>2003</v>
      </c>
      <c r="G24" s="2">
        <f>VLOOKUP($A24,vez_STŘEDNÍ!$C$7:$L$42,7,FALSE)</f>
        <v>10.83</v>
      </c>
      <c r="H24" s="2">
        <f>VLOOKUP($A24,vez_STŘEDNÍ!$C$7:$L$42,8,FALSE)</f>
        <v>11.72</v>
      </c>
      <c r="I24" s="2"/>
      <c r="J24" s="1">
        <f>VLOOKUP($A24,vez_STŘEDNÍ!$C$7:$L$42,10,FALSE)</f>
        <v>10.83</v>
      </c>
    </row>
    <row r="25" spans="1:10" x14ac:dyDescent="0.25">
      <c r="A25">
        <v>19</v>
      </c>
      <c r="B25" s="6">
        <f>VLOOKUP($A25,vez_STŘEDNÍ!$C$7:$L$42,2,FALSE)</f>
        <v>19</v>
      </c>
      <c r="C25" s="5">
        <f>VLOOKUP($A25,vez_STŘEDNÍ!$C$7:$L$42,3,FALSE)</f>
        <v>65</v>
      </c>
      <c r="D25" s="4" t="str">
        <f>VLOOKUP($A25,vez_STŘEDNÍ!$C$7:$L$42,4,FALSE)</f>
        <v>Frey Daniel</v>
      </c>
      <c r="E25" s="4" t="str">
        <f>VLOOKUP($A25,vez_STŘEDNÍ!$C$7:$L$42,5,FALSE)</f>
        <v>Lhotky SPORT</v>
      </c>
      <c r="F25" s="3">
        <f>VLOOKUP($A25,vez_STŘEDNÍ!$C$7:$L$42,6,FALSE)</f>
        <v>2002</v>
      </c>
      <c r="G25" s="2">
        <f>VLOOKUP($A25,vez_STŘEDNÍ!$C$7:$L$42,7,FALSE)</f>
        <v>10.97</v>
      </c>
      <c r="H25" s="2">
        <f>VLOOKUP($A25,vez_STŘEDNÍ!$C$7:$L$42,8,FALSE)</f>
        <v>12.29</v>
      </c>
      <c r="I25" s="2"/>
      <c r="J25" s="1">
        <f>VLOOKUP($A25,vez_STŘEDNÍ!$C$7:$L$42,10,FALSE)</f>
        <v>10.97</v>
      </c>
    </row>
    <row r="26" spans="1:10" x14ac:dyDescent="0.25">
      <c r="A26">
        <v>20</v>
      </c>
      <c r="B26" s="6">
        <f>VLOOKUP($A26,vez_STŘEDNÍ!$C$7:$L$42,2,FALSE)</f>
        <v>20</v>
      </c>
      <c r="C26" s="5">
        <f>VLOOKUP($A26,vez_STŘEDNÍ!$C$7:$L$42,3,FALSE)</f>
        <v>52</v>
      </c>
      <c r="D26" s="4" t="str">
        <f>VLOOKUP($A26,vez_STŘEDNÍ!$C$7:$L$42,4,FALSE)</f>
        <v>Gabrik Róbert</v>
      </c>
      <c r="E26" s="4" t="str">
        <f>VLOOKUP($A26,vez_STŘEDNÍ!$C$7:$L$42,5,FALSE)</f>
        <v>Slovakia</v>
      </c>
      <c r="F26" s="3">
        <f>VLOOKUP($A26,vez_STŘEDNÍ!$C$7:$L$42,6,FALSE)</f>
        <v>2002</v>
      </c>
      <c r="G26" s="2">
        <f>VLOOKUP($A26,vez_STŘEDNÍ!$C$7:$L$42,7,FALSE)</f>
        <v>11.71</v>
      </c>
      <c r="H26" s="2">
        <f>VLOOKUP($A26,vez_STŘEDNÍ!$C$7:$L$42,8,FALSE)</f>
        <v>12.01</v>
      </c>
      <c r="I26" s="2"/>
      <c r="J26" s="1">
        <f>VLOOKUP($A26,vez_STŘEDNÍ!$C$7:$L$42,10,FALSE)</f>
        <v>11.71</v>
      </c>
    </row>
    <row r="27" spans="1:10" x14ac:dyDescent="0.25">
      <c r="A27">
        <v>21</v>
      </c>
      <c r="B27" s="6">
        <f>VLOOKUP($A27,vez_STŘEDNÍ!$C$7:$L$42,2,FALSE)</f>
        <v>21</v>
      </c>
      <c r="C27" s="5">
        <f>VLOOKUP($A27,vez_STŘEDNÍ!$C$7:$L$42,3,FALSE)</f>
        <v>49</v>
      </c>
      <c r="D27" s="4" t="str">
        <f>VLOOKUP($A27,vez_STŘEDNÍ!$C$7:$L$42,4,FALSE)</f>
        <v>Szkandera Filip</v>
      </c>
      <c r="E27" s="4" t="str">
        <f>VLOOKUP($A27,vez_STŘEDNÍ!$C$7:$L$42,5,FALSE)</f>
        <v>Klopotovice</v>
      </c>
      <c r="F27" s="3">
        <f>VLOOKUP($A27,vez_STŘEDNÍ!$C$7:$L$42,6,FALSE)</f>
        <v>2002</v>
      </c>
      <c r="G27" s="2">
        <f>VLOOKUP($A27,vez_STŘEDNÍ!$C$7:$L$42,7,FALSE)</f>
        <v>11.81</v>
      </c>
      <c r="H27" s="2">
        <f>VLOOKUP($A27,vez_STŘEDNÍ!$C$7:$L$42,8,FALSE)</f>
        <v>12.09</v>
      </c>
      <c r="I27" s="2"/>
      <c r="J27" s="1">
        <f>VLOOKUP($A27,vez_STŘEDNÍ!$C$7:$L$42,10,FALSE)</f>
        <v>11.81</v>
      </c>
    </row>
    <row r="28" spans="1:10" x14ac:dyDescent="0.25">
      <c r="A28">
        <v>22</v>
      </c>
      <c r="B28" s="6">
        <f>VLOOKUP($A28,vez_STŘEDNÍ!$C$7:$L$42,2,FALSE)</f>
        <v>22</v>
      </c>
      <c r="C28" s="5">
        <f>VLOOKUP($A28,vez_STŘEDNÍ!$C$7:$L$42,3,FALSE)</f>
        <v>62</v>
      </c>
      <c r="D28" s="4" t="str">
        <f>VLOOKUP($A28,vez_STŘEDNÍ!$C$7:$L$42,4,FALSE)</f>
        <v>Dudlíček František</v>
      </c>
      <c r="E28" s="4" t="str">
        <f>VLOOKUP($A28,vez_STŘEDNÍ!$C$7:$L$42,5,FALSE)</f>
        <v>Czech "B"</v>
      </c>
      <c r="F28" s="3">
        <f>VLOOKUP($A28,vez_STŘEDNÍ!$C$7:$L$42,6,FALSE)</f>
        <v>2003</v>
      </c>
      <c r="G28" s="2">
        <f>VLOOKUP($A28,vez_STŘEDNÍ!$C$7:$L$42,7,FALSE)</f>
        <v>12.57</v>
      </c>
      <c r="H28" s="2">
        <f>VLOOKUP($A28,vez_STŘEDNÍ!$C$7:$L$42,8,FALSE)</f>
        <v>12.05</v>
      </c>
      <c r="I28" s="2"/>
      <c r="J28" s="1">
        <f>VLOOKUP($A28,vez_STŘEDNÍ!$C$7:$L$42,10,FALSE)</f>
        <v>12.05</v>
      </c>
    </row>
    <row r="29" spans="1:10" x14ac:dyDescent="0.25">
      <c r="A29">
        <v>23</v>
      </c>
      <c r="B29" s="6">
        <f>VLOOKUP($A29,vez_STŘEDNÍ!$C$7:$L$42,2,FALSE)</f>
        <v>23</v>
      </c>
      <c r="C29" s="5">
        <f>VLOOKUP($A29,vez_STŘEDNÍ!$C$7:$L$42,3,FALSE)</f>
        <v>61</v>
      </c>
      <c r="D29" s="4" t="str">
        <f>VLOOKUP($A29,vez_STŘEDNÍ!$C$7:$L$42,4,FALSE)</f>
        <v>Hlavička Daniel</v>
      </c>
      <c r="E29" s="4" t="str">
        <f>VLOOKUP($A29,vez_STŘEDNÍ!$C$7:$L$42,5,FALSE)</f>
        <v>Slovakia</v>
      </c>
      <c r="F29" s="3">
        <f>VLOOKUP($A29,vez_STŘEDNÍ!$C$7:$L$42,6,FALSE)</f>
        <v>2003</v>
      </c>
      <c r="G29" s="2">
        <f>VLOOKUP($A29,vez_STŘEDNÍ!$C$7:$L$42,7,FALSE)</f>
        <v>12.48</v>
      </c>
      <c r="H29" s="2">
        <f>VLOOKUP($A29,vez_STŘEDNÍ!$C$7:$L$42,8,FALSE)</f>
        <v>12.07</v>
      </c>
      <c r="I29" s="2"/>
      <c r="J29" s="1">
        <f>VLOOKUP($A29,vez_STŘEDNÍ!$C$7:$L$42,10,FALSE)</f>
        <v>12.07</v>
      </c>
    </row>
    <row r="30" spans="1:10" x14ac:dyDescent="0.25">
      <c r="A30">
        <v>24</v>
      </c>
      <c r="B30" s="6">
        <f>VLOOKUP($A30,vez_STŘEDNÍ!$C$7:$L$42,2,FALSE)</f>
        <v>24</v>
      </c>
      <c r="C30" s="5">
        <f>VLOOKUP($A30,vez_STŘEDNÍ!$C$7:$L$42,3,FALSE)</f>
        <v>46</v>
      </c>
      <c r="D30" s="4" t="str">
        <f>VLOOKUP($A30,vez_STŘEDNÍ!$C$7:$L$42,4,FALSE)</f>
        <v>Urban Vojtěch</v>
      </c>
      <c r="E30" s="4" t="str">
        <f>VLOOKUP($A30,vez_STŘEDNÍ!$C$7:$L$42,5,FALSE)</f>
        <v>Písková Lhota</v>
      </c>
      <c r="F30" s="3">
        <f>VLOOKUP($A30,vez_STŘEDNÍ!$C$7:$L$42,6,FALSE)</f>
        <v>2003</v>
      </c>
      <c r="G30" s="2">
        <f>VLOOKUP($A30,vez_STŘEDNÍ!$C$7:$L$42,7,FALSE)</f>
        <v>13.04</v>
      </c>
      <c r="H30" s="2">
        <f>VLOOKUP($A30,vez_STŘEDNÍ!$C$7:$L$42,8,FALSE)</f>
        <v>13.62</v>
      </c>
      <c r="I30" s="2"/>
      <c r="J30" s="1">
        <f>VLOOKUP($A30,vez_STŘEDNÍ!$C$7:$L$42,10,FALSE)</f>
        <v>13.04</v>
      </c>
    </row>
    <row r="31" spans="1:10" x14ac:dyDescent="0.25">
      <c r="A31">
        <v>25</v>
      </c>
      <c r="B31" s="6">
        <f>VLOOKUP($A31,vez_STŘEDNÍ!$C$7:$L$42,2,FALSE)</f>
        <v>25</v>
      </c>
      <c r="C31" s="5">
        <f>VLOOKUP($A31,vez_STŘEDNÍ!$C$7:$L$42,3,FALSE)</f>
        <v>47</v>
      </c>
      <c r="D31" s="4" t="str">
        <f>VLOOKUP($A31,vez_STŘEDNÍ!$C$7:$L$42,4,FALSE)</f>
        <v>Kaštan Vladimír</v>
      </c>
      <c r="E31" s="4" t="str">
        <f>VLOOKUP($A31,vez_STŘEDNÍ!$C$7:$L$42,5,FALSE)</f>
        <v>DHZ Kolarovice</v>
      </c>
      <c r="F31" s="3">
        <f>VLOOKUP($A31,vez_STŘEDNÍ!$C$7:$L$42,6,FALSE)</f>
        <v>2003</v>
      </c>
      <c r="G31" s="2">
        <f>VLOOKUP($A31,vez_STŘEDNÍ!$C$7:$L$42,7,FALSE)</f>
        <v>14.75</v>
      </c>
      <c r="H31" s="2">
        <f>VLOOKUP($A31,vez_STŘEDNÍ!$C$7:$L$42,8,FALSE)</f>
        <v>15.78</v>
      </c>
      <c r="I31" s="2"/>
      <c r="J31" s="1">
        <f>VLOOKUP($A31,vez_STŘEDNÍ!$C$7:$L$42,10,FALSE)</f>
        <v>14.75</v>
      </c>
    </row>
    <row r="32" spans="1:10" x14ac:dyDescent="0.25">
      <c r="A32">
        <v>26</v>
      </c>
      <c r="B32" s="6" t="str">
        <f>VLOOKUP($A32,vez_STŘEDNÍ!$C$7:$L$42,2,FALSE)</f>
        <v/>
      </c>
      <c r="C32" s="5">
        <f>VLOOKUP($A32,vez_STŘEDNÍ!$C$7:$L$42,3,FALSE)</f>
        <v>0</v>
      </c>
      <c r="D32" s="4">
        <f>VLOOKUP($A32,vez_STŘEDNÍ!$C$7:$L$42,4,FALSE)</f>
        <v>0</v>
      </c>
      <c r="E32" s="4">
        <f>VLOOKUP($A32,vez_STŘEDNÍ!$C$7:$L$42,5,FALSE)</f>
        <v>0</v>
      </c>
      <c r="F32" s="3">
        <f>VLOOKUP($A32,vez_STŘEDNÍ!$C$7:$L$42,6,FALSE)</f>
        <v>0</v>
      </c>
      <c r="G32" s="2">
        <f>VLOOKUP($A32,vez_STŘEDNÍ!$C$7:$L$42,7,FALSE)</f>
        <v>0</v>
      </c>
      <c r="H32" s="2">
        <f>VLOOKUP($A32,vez_STŘEDNÍ!$C$7:$L$42,8,FALSE)</f>
        <v>0</v>
      </c>
      <c r="I32" s="2"/>
      <c r="J32" s="1" t="str">
        <f>VLOOKUP($A32,vez_STŘEDNÍ!$C$7:$L$42,10,FALSE)</f>
        <v/>
      </c>
    </row>
    <row r="33" spans="1:10" x14ac:dyDescent="0.25">
      <c r="A33">
        <v>27</v>
      </c>
      <c r="B33" s="6" t="str">
        <f>VLOOKUP($A33,vez_STŘEDNÍ!$C$7:$L$42,2,FALSE)</f>
        <v/>
      </c>
      <c r="C33" s="5">
        <f>VLOOKUP($A33,vez_STŘEDNÍ!$C$7:$L$42,3,FALSE)</f>
        <v>0</v>
      </c>
      <c r="D33" s="4">
        <f>VLOOKUP($A33,vez_STŘEDNÍ!$C$7:$L$42,4,FALSE)</f>
        <v>0</v>
      </c>
      <c r="E33" s="4">
        <f>VLOOKUP($A33,vez_STŘEDNÍ!$C$7:$L$42,5,FALSE)</f>
        <v>0</v>
      </c>
      <c r="F33" s="3">
        <f>VLOOKUP($A33,vez_STŘEDNÍ!$C$7:$L$42,6,FALSE)</f>
        <v>0</v>
      </c>
      <c r="G33" s="2">
        <f>VLOOKUP($A33,vez_STŘEDNÍ!$C$7:$L$42,7,FALSE)</f>
        <v>0</v>
      </c>
      <c r="H33" s="2">
        <f>VLOOKUP($A33,vez_STŘEDNÍ!$C$7:$L$42,8,FALSE)</f>
        <v>0</v>
      </c>
      <c r="I33" s="2"/>
      <c r="J33" s="1" t="str">
        <f>VLOOKUP($A33,vez_STŘEDNÍ!$C$7:$L$42,10,FALSE)</f>
        <v/>
      </c>
    </row>
    <row r="34" spans="1:10" x14ac:dyDescent="0.25">
      <c r="A34">
        <v>28</v>
      </c>
      <c r="B34" s="6" t="str">
        <f>VLOOKUP($A34,vez_STŘEDNÍ!$C$7:$L$42,2,FALSE)</f>
        <v/>
      </c>
      <c r="C34" s="5">
        <f>VLOOKUP($A34,vez_STŘEDNÍ!$C$7:$L$42,3,FALSE)</f>
        <v>0</v>
      </c>
      <c r="D34" s="4">
        <f>VLOOKUP($A34,vez_STŘEDNÍ!$C$7:$L$42,4,FALSE)</f>
        <v>0</v>
      </c>
      <c r="E34" s="4">
        <f>VLOOKUP($A34,vez_STŘEDNÍ!$C$7:$L$42,5,FALSE)</f>
        <v>0</v>
      </c>
      <c r="F34" s="3">
        <f>VLOOKUP($A34,vez_STŘEDNÍ!$C$7:$L$42,6,FALSE)</f>
        <v>0</v>
      </c>
      <c r="G34" s="2">
        <f>VLOOKUP($A34,vez_STŘEDNÍ!$C$7:$L$42,7,FALSE)</f>
        <v>0</v>
      </c>
      <c r="H34" s="2">
        <f>VLOOKUP($A34,vez_STŘEDNÍ!$C$7:$L$42,8,FALSE)</f>
        <v>0</v>
      </c>
      <c r="I34" s="2"/>
      <c r="J34" s="1" t="str">
        <f>VLOOKUP($A34,vez_STŘEDNÍ!$C$7:$L$42,10,FALSE)</f>
        <v/>
      </c>
    </row>
    <row r="35" spans="1:10" x14ac:dyDescent="0.25">
      <c r="A35">
        <v>29</v>
      </c>
      <c r="B35" s="6" t="str">
        <f>VLOOKUP($A35,vez_STŘEDNÍ!$C$7:$L$42,2,FALSE)</f>
        <v/>
      </c>
      <c r="C35" s="5">
        <f>VLOOKUP($A35,vez_STŘEDNÍ!$C$7:$L$42,3,FALSE)</f>
        <v>0</v>
      </c>
      <c r="D35" s="4">
        <f>VLOOKUP($A35,vez_STŘEDNÍ!$C$7:$L$42,4,FALSE)</f>
        <v>0</v>
      </c>
      <c r="E35" s="4">
        <f>VLOOKUP($A35,vez_STŘEDNÍ!$C$7:$L$42,5,FALSE)</f>
        <v>0</v>
      </c>
      <c r="F35" s="3">
        <f>VLOOKUP($A35,vez_STŘEDNÍ!$C$7:$L$42,6,FALSE)</f>
        <v>0</v>
      </c>
      <c r="G35" s="2">
        <f>VLOOKUP($A35,vez_STŘEDNÍ!$C$7:$L$42,7,FALSE)</f>
        <v>0</v>
      </c>
      <c r="H35" s="2">
        <f>VLOOKUP($A35,vez_STŘEDNÍ!$C$7:$L$42,8,FALSE)</f>
        <v>0</v>
      </c>
      <c r="I35" s="2"/>
      <c r="J35" s="1" t="str">
        <f>VLOOKUP($A35,vez_STŘEDNÍ!$C$7:$L$42,10,FALSE)</f>
        <v/>
      </c>
    </row>
    <row r="36" spans="1:10" x14ac:dyDescent="0.25">
      <c r="A36">
        <v>30</v>
      </c>
      <c r="B36" s="6" t="str">
        <f>VLOOKUP($A36,vez_STŘEDNÍ!$C$7:$L$42,2,FALSE)</f>
        <v/>
      </c>
      <c r="C36" s="5">
        <f>VLOOKUP($A36,vez_STŘEDNÍ!$C$7:$L$42,3,FALSE)</f>
        <v>0</v>
      </c>
      <c r="D36" s="4">
        <f>VLOOKUP($A36,vez_STŘEDNÍ!$C$7:$L$42,4,FALSE)</f>
        <v>0</v>
      </c>
      <c r="E36" s="4">
        <f>VLOOKUP($A36,vez_STŘEDNÍ!$C$7:$L$42,5,FALSE)</f>
        <v>0</v>
      </c>
      <c r="F36" s="3">
        <f>VLOOKUP($A36,vez_STŘEDNÍ!$C$7:$L$42,6,FALSE)</f>
        <v>0</v>
      </c>
      <c r="G36" s="2">
        <f>VLOOKUP($A36,vez_STŘEDNÍ!$C$7:$L$42,7,FALSE)</f>
        <v>0</v>
      </c>
      <c r="H36" s="2">
        <f>VLOOKUP($A36,vez_STŘEDNÍ!$C$7:$L$42,8,FALSE)</f>
        <v>0</v>
      </c>
      <c r="I36" s="2"/>
      <c r="J36" s="1" t="str">
        <f>VLOOKUP($A36,vez_STŘEDNÍ!$C$7:$L$42,10,FALSE)</f>
        <v/>
      </c>
    </row>
    <row r="37" spans="1:10" x14ac:dyDescent="0.25">
      <c r="A37">
        <v>31</v>
      </c>
      <c r="B37" s="6" t="str">
        <f>VLOOKUP($A37,vez_STŘEDNÍ!$C$7:$L$42,2,FALSE)</f>
        <v/>
      </c>
      <c r="C37" s="5">
        <f>VLOOKUP($A37,vez_STŘEDNÍ!$C$7:$L$42,3,FALSE)</f>
        <v>0</v>
      </c>
      <c r="D37" s="4">
        <f>VLOOKUP($A37,vez_STŘEDNÍ!$C$7:$L$42,4,FALSE)</f>
        <v>0</v>
      </c>
      <c r="E37" s="4">
        <f>VLOOKUP($A37,vez_STŘEDNÍ!$C$7:$L$42,5,FALSE)</f>
        <v>0</v>
      </c>
      <c r="F37" s="3">
        <f>VLOOKUP($A37,vez_STŘEDNÍ!$C$7:$L$42,6,FALSE)</f>
        <v>0</v>
      </c>
      <c r="G37" s="2">
        <f>VLOOKUP($A37,vez_STŘEDNÍ!$C$7:$L$42,7,FALSE)</f>
        <v>0</v>
      </c>
      <c r="H37" s="2">
        <f>VLOOKUP($A37,vez_STŘEDNÍ!$C$7:$L$42,8,FALSE)</f>
        <v>0</v>
      </c>
      <c r="I37" s="2"/>
      <c r="J37" s="1" t="str">
        <f>VLOOKUP($A37,vez_STŘEDNÍ!$C$7:$L$42,10,FALSE)</f>
        <v/>
      </c>
    </row>
    <row r="38" spans="1:10" x14ac:dyDescent="0.25">
      <c r="A38">
        <v>32</v>
      </c>
      <c r="B38" s="6" t="str">
        <f>VLOOKUP($A38,vez_STŘEDNÍ!$C$7:$L$42,2,FALSE)</f>
        <v/>
      </c>
      <c r="C38" s="5">
        <f>VLOOKUP($A38,vez_STŘEDNÍ!$C$7:$L$42,3,FALSE)</f>
        <v>0</v>
      </c>
      <c r="D38" s="4">
        <f>VLOOKUP($A38,vez_STŘEDNÍ!$C$7:$L$42,4,FALSE)</f>
        <v>0</v>
      </c>
      <c r="E38" s="4">
        <f>VLOOKUP($A38,vez_STŘEDNÍ!$C$7:$L$42,5,FALSE)</f>
        <v>0</v>
      </c>
      <c r="F38" s="3">
        <f>VLOOKUP($A38,vez_STŘEDNÍ!$C$7:$L$42,6,FALSE)</f>
        <v>0</v>
      </c>
      <c r="G38" s="2">
        <f>VLOOKUP($A38,vez_STŘEDNÍ!$C$7:$L$42,7,FALSE)</f>
        <v>0</v>
      </c>
      <c r="H38" s="2">
        <f>VLOOKUP($A38,vez_STŘEDNÍ!$C$7:$L$42,8,FALSE)</f>
        <v>0</v>
      </c>
      <c r="I38" s="2"/>
      <c r="J38" s="1" t="str">
        <f>VLOOKUP($A38,vez_STŘEDNÍ!$C$7:$L$42,10,FALSE)</f>
        <v/>
      </c>
    </row>
    <row r="39" spans="1:10" x14ac:dyDescent="0.25">
      <c r="A39">
        <v>33</v>
      </c>
      <c r="B39" s="6" t="str">
        <f>VLOOKUP($A39,vez_STŘEDNÍ!$C$7:$L$42,2,FALSE)</f>
        <v/>
      </c>
      <c r="C39" s="5">
        <f>VLOOKUP($A39,vez_STŘEDNÍ!$C$7:$L$42,3,FALSE)</f>
        <v>0</v>
      </c>
      <c r="D39" s="4">
        <f>VLOOKUP($A39,vez_STŘEDNÍ!$C$7:$L$42,4,FALSE)</f>
        <v>0</v>
      </c>
      <c r="E39" s="4">
        <f>VLOOKUP($A39,vez_STŘEDNÍ!$C$7:$L$42,5,FALSE)</f>
        <v>0</v>
      </c>
      <c r="F39" s="3">
        <f>VLOOKUP($A39,vez_STŘEDNÍ!$C$7:$L$42,6,FALSE)</f>
        <v>0</v>
      </c>
      <c r="G39" s="2">
        <f>VLOOKUP($A39,vez_STŘEDNÍ!$C$7:$L$42,7,FALSE)</f>
        <v>0</v>
      </c>
      <c r="H39" s="2">
        <f>VLOOKUP($A39,vez_STŘEDNÍ!$C$7:$L$42,8,FALSE)</f>
        <v>0</v>
      </c>
      <c r="I39" s="2"/>
      <c r="J39" s="1" t="str">
        <f>VLOOKUP($A39,vez_STŘEDNÍ!$C$7:$L$42,10,FALSE)</f>
        <v/>
      </c>
    </row>
    <row r="40" spans="1:10" x14ac:dyDescent="0.25">
      <c r="A40">
        <v>34</v>
      </c>
      <c r="B40" s="6" t="str">
        <f>VLOOKUP($A40,vez_STŘEDNÍ!$C$7:$L$42,2,FALSE)</f>
        <v/>
      </c>
      <c r="C40" s="5">
        <f>VLOOKUP($A40,vez_STŘEDNÍ!$C$7:$L$42,3,FALSE)</f>
        <v>0</v>
      </c>
      <c r="D40" s="4">
        <f>VLOOKUP($A40,vez_STŘEDNÍ!$C$7:$L$42,4,FALSE)</f>
        <v>0</v>
      </c>
      <c r="E40" s="4">
        <f>VLOOKUP($A40,vez_STŘEDNÍ!$C$7:$L$42,5,FALSE)</f>
        <v>0</v>
      </c>
      <c r="F40" s="3">
        <f>VLOOKUP($A40,vez_STŘEDNÍ!$C$7:$L$42,6,FALSE)</f>
        <v>0</v>
      </c>
      <c r="G40" s="2">
        <f>VLOOKUP($A40,vez_STŘEDNÍ!$C$7:$L$42,7,FALSE)</f>
        <v>0</v>
      </c>
      <c r="H40" s="2">
        <f>VLOOKUP($A40,vez_STŘEDNÍ!$C$7:$L$42,8,FALSE)</f>
        <v>0</v>
      </c>
      <c r="I40" s="2"/>
      <c r="J40" s="1" t="str">
        <f>VLOOKUP($A40,vez_STŘEDNÍ!$C$7:$L$42,10,FALSE)</f>
        <v/>
      </c>
    </row>
    <row r="41" spans="1:10" x14ac:dyDescent="0.25">
      <c r="A41">
        <v>35</v>
      </c>
      <c r="B41" s="27" t="str">
        <f>VLOOKUP($A41,vez_STŘEDNÍ!$C$7:$L$42,2,FALSE)</f>
        <v/>
      </c>
      <c r="C41" s="28">
        <f>VLOOKUP($A41,vez_STŘEDNÍ!$C$7:$L$42,3,FALSE)</f>
        <v>0</v>
      </c>
      <c r="D41" s="29">
        <f>VLOOKUP($A41,vez_STŘEDNÍ!$C$7:$L$42,4,FALSE)</f>
        <v>0</v>
      </c>
      <c r="E41" s="29">
        <f>VLOOKUP($A41,vez_STŘEDNÍ!$C$7:$L$42,5,FALSE)</f>
        <v>0</v>
      </c>
      <c r="F41" s="30">
        <f>VLOOKUP($A41,vez_STŘEDNÍ!$C$7:$L$42,6,FALSE)</f>
        <v>0</v>
      </c>
      <c r="G41" s="31">
        <f>VLOOKUP($A41,vez_STŘEDNÍ!$C$7:$L$42,7,FALSE)</f>
        <v>0</v>
      </c>
      <c r="H41" s="31">
        <f>VLOOKUP($A41,vez_STŘEDNÍ!$C$7:$L$42,8,FALSE)</f>
        <v>0</v>
      </c>
      <c r="I41" s="31"/>
      <c r="J41" s="32" t="str">
        <f>VLOOKUP($A41,vez_STŘEDNÍ!$C$7:$L$42,10,FALSE)</f>
        <v/>
      </c>
    </row>
    <row r="42" spans="1:10" ht="15.75" thickBot="1" x14ac:dyDescent="0.3">
      <c r="A42">
        <v>36</v>
      </c>
      <c r="B42" s="33" t="str">
        <f>VLOOKUP($A42,vez_STŘEDNÍ!$C$7:$L$42,2,FALSE)</f>
        <v/>
      </c>
      <c r="C42" s="34">
        <f>VLOOKUP($A42,vez_STŘEDNÍ!$C$7:$L$42,3,FALSE)</f>
        <v>0</v>
      </c>
      <c r="D42" s="35">
        <f>VLOOKUP($A42,vez_STŘEDNÍ!$C$7:$L$42,4,FALSE)</f>
        <v>0</v>
      </c>
      <c r="E42" s="35">
        <f>VLOOKUP($A42,vez_STŘEDNÍ!$C$7:$L$42,5,FALSE)</f>
        <v>0</v>
      </c>
      <c r="F42" s="36">
        <f>VLOOKUP($A42,vez_STŘEDNÍ!$C$7:$L$42,6,FALSE)</f>
        <v>0</v>
      </c>
      <c r="G42" s="37">
        <f>VLOOKUP($A42,vez_STŘEDNÍ!$C$7:$L$42,7,FALSE)</f>
        <v>0</v>
      </c>
      <c r="H42" s="37">
        <f>VLOOKUP($A42,vez_STŘEDNÍ!$C$7:$L$42,8,FALSE)</f>
        <v>0</v>
      </c>
      <c r="I42" s="37"/>
      <c r="J42" s="38" t="str">
        <f>VLOOKUP($A42,vez_STŘEDNÍ!$C$7:$L$42,10,FALSE)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topLeftCell="B1" workbookViewId="0">
      <selection activeCell="B1" sqref="B1:J1"/>
    </sheetView>
  </sheetViews>
  <sheetFormatPr defaultRowHeight="15" x14ac:dyDescent="0.25"/>
  <cols>
    <col min="1" max="1" width="0" hidden="1" customWidth="1"/>
    <col min="2" max="2" width="7" bestFit="1" customWidth="1"/>
    <col min="3" max="3" width="10.5703125" bestFit="1" customWidth="1"/>
    <col min="4" max="4" width="21.140625" customWidth="1"/>
    <col min="5" max="5" width="18.42578125" bestFit="1" customWidth="1"/>
    <col min="8" max="8" width="9.140625" customWidth="1"/>
    <col min="9" max="9" width="2.140625" customWidth="1"/>
  </cols>
  <sheetData>
    <row r="1" spans="1:10" ht="75.75" customHeight="1" x14ac:dyDescent="0.25">
      <c r="B1" s="132" t="s">
        <v>39</v>
      </c>
      <c r="C1" s="133"/>
      <c r="D1" s="133"/>
      <c r="E1" s="133"/>
      <c r="F1" s="133"/>
      <c r="G1" s="133"/>
      <c r="H1" s="133"/>
      <c r="I1" s="133"/>
      <c r="J1" s="133"/>
    </row>
    <row r="2" spans="1:10" ht="80.25" customHeight="1" x14ac:dyDescent="0.25">
      <c r="B2" s="20"/>
      <c r="C2" s="20"/>
      <c r="D2" s="134" t="s">
        <v>16</v>
      </c>
      <c r="E2" s="134"/>
      <c r="F2" s="134"/>
      <c r="G2" s="134"/>
      <c r="H2" s="15"/>
      <c r="I2" s="19"/>
      <c r="J2" s="15"/>
    </row>
    <row r="3" spans="1:10" ht="18.75" thickBot="1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4.25" customHeight="1" thickBot="1" x14ac:dyDescent="0.3">
      <c r="B4" s="136" t="s">
        <v>14</v>
      </c>
      <c r="C4" s="137"/>
      <c r="D4" s="18" t="s">
        <v>8</v>
      </c>
      <c r="E4" s="16"/>
      <c r="F4" s="17"/>
      <c r="G4" s="15"/>
      <c r="H4" s="15"/>
      <c r="I4" s="16"/>
      <c r="J4" s="15"/>
    </row>
    <row r="5" spans="1:10" ht="15" customHeight="1" x14ac:dyDescent="0.25">
      <c r="B5" s="138" t="s">
        <v>7</v>
      </c>
      <c r="C5" s="140" t="s">
        <v>6</v>
      </c>
      <c r="D5" s="142" t="s">
        <v>5</v>
      </c>
      <c r="E5" s="138" t="s">
        <v>4</v>
      </c>
      <c r="F5" s="144" t="s">
        <v>3</v>
      </c>
      <c r="G5" s="130" t="s">
        <v>2</v>
      </c>
      <c r="H5" s="130" t="s">
        <v>1</v>
      </c>
      <c r="I5" s="45"/>
      <c r="J5" s="130" t="s">
        <v>0</v>
      </c>
    </row>
    <row r="6" spans="1:10" ht="22.5" customHeight="1" thickBot="1" x14ac:dyDescent="0.3">
      <c r="A6" t="s">
        <v>19</v>
      </c>
      <c r="B6" s="139"/>
      <c r="C6" s="141"/>
      <c r="D6" s="143"/>
      <c r="E6" s="139"/>
      <c r="F6" s="145"/>
      <c r="G6" s="131"/>
      <c r="H6" s="131"/>
      <c r="I6" s="46"/>
      <c r="J6" s="131"/>
    </row>
    <row r="7" spans="1:10" x14ac:dyDescent="0.25">
      <c r="A7">
        <v>1</v>
      </c>
      <c r="B7" s="12">
        <f>VLOOKUP($A7,vez_STARŠÍ!$C$7:$L$42,2,FALSE)</f>
        <v>1</v>
      </c>
      <c r="C7" s="11">
        <f>VLOOKUP($A7,vez_STARŠÍ!$C$7:$L$42,3,FALSE)</f>
        <v>105</v>
      </c>
      <c r="D7" s="10" t="str">
        <f>VLOOKUP($A7,vez_STARŠÍ!$C$7:$L$42,4,FALSE)</f>
        <v>Volejník Jiří</v>
      </c>
      <c r="E7" s="10" t="str">
        <f>VLOOKUP($A7,vez_STARŠÍ!$C$7:$L$42,5,FALSE)</f>
        <v>Czech "A"</v>
      </c>
      <c r="F7" s="9">
        <f>VLOOKUP($A7,vez_STARŠÍ!$C$7:$L$42,6,FALSE)</f>
        <v>2000</v>
      </c>
      <c r="G7" s="8">
        <f>VLOOKUP($A7,vez_STARŠÍ!$C$7:$L$42,7,FALSE)</f>
        <v>12.1</v>
      </c>
      <c r="H7" s="8">
        <f>VLOOKUP($A7,vez_STARŠÍ!$C$7:$L$42,8,FALSE)</f>
        <v>11.53</v>
      </c>
      <c r="I7" s="8"/>
      <c r="J7" s="7">
        <f>VLOOKUP($A7,vez_STARŠÍ!$C$7:$L$42,10,FALSE)</f>
        <v>11.53</v>
      </c>
    </row>
    <row r="8" spans="1:10" x14ac:dyDescent="0.25">
      <c r="A8">
        <v>2</v>
      </c>
      <c r="B8" s="6">
        <f>VLOOKUP($A8,vez_STARŠÍ!$C$7:$L$42,2,FALSE)</f>
        <v>2</v>
      </c>
      <c r="C8" s="5">
        <f>VLOOKUP($A8,vez_STARŠÍ!$C$7:$L$42,3,FALSE)</f>
        <v>109</v>
      </c>
      <c r="D8" s="4" t="str">
        <f>VLOOKUP($A8,vez_STARŠÍ!$C$7:$L$42,4,FALSE)</f>
        <v>Vojtechovskij Oleg</v>
      </c>
      <c r="E8" s="4" t="str">
        <f>VLOOKUP($A8,vez_STARŠÍ!$C$7:$L$42,5,FALSE)</f>
        <v>Belarus</v>
      </c>
      <c r="F8" s="3">
        <f>VLOOKUP($A8,vez_STARŠÍ!$C$7:$L$42,6,FALSE)</f>
        <v>2000</v>
      </c>
      <c r="G8" s="2">
        <f>VLOOKUP($A8,vez_STARŠÍ!$C$7:$L$42,7,FALSE)</f>
        <v>12.74</v>
      </c>
      <c r="H8" s="2">
        <f>VLOOKUP($A8,vez_STARŠÍ!$C$7:$L$42,8,FALSE)</f>
        <v>11.54</v>
      </c>
      <c r="I8" s="2"/>
      <c r="J8" s="1">
        <f>VLOOKUP($A8,vez_STARŠÍ!$C$7:$L$42,10,FALSE)</f>
        <v>11.54</v>
      </c>
    </row>
    <row r="9" spans="1:10" x14ac:dyDescent="0.25">
      <c r="A9">
        <v>3</v>
      </c>
      <c r="B9" s="6">
        <f>VLOOKUP($A9,vez_STARŠÍ!$C$7:$L$42,2,FALSE)</f>
        <v>3</v>
      </c>
      <c r="C9" s="5">
        <f>VLOOKUP($A9,vez_STARŠÍ!$C$7:$L$42,3,FALSE)</f>
        <v>95</v>
      </c>
      <c r="D9" s="4" t="str">
        <f>VLOOKUP($A9,vez_STARŠÍ!$C$7:$L$42,4,FALSE)</f>
        <v>Lomejko Daniil</v>
      </c>
      <c r="E9" s="4" t="str">
        <f>VLOOKUP($A9,vez_STARŠÍ!$C$7:$L$42,5,FALSE)</f>
        <v>Belarus</v>
      </c>
      <c r="F9" s="3">
        <f>VLOOKUP($A9,vez_STARŠÍ!$C$7:$L$42,6,FALSE)</f>
        <v>2000</v>
      </c>
      <c r="G9" s="2" t="str">
        <f>VLOOKUP($A9,vez_STARŠÍ!$C$7:$L$42,7,FALSE)</f>
        <v>NP</v>
      </c>
      <c r="H9" s="2">
        <f>VLOOKUP($A9,vez_STARŠÍ!$C$7:$L$42,8,FALSE)</f>
        <v>12.53</v>
      </c>
      <c r="I9" s="2"/>
      <c r="J9" s="1">
        <f>VLOOKUP($A9,vez_STARŠÍ!$C$7:$L$42,10,FALSE)</f>
        <v>12.53</v>
      </c>
    </row>
    <row r="10" spans="1:10" x14ac:dyDescent="0.25">
      <c r="A10">
        <v>4</v>
      </c>
      <c r="B10" s="6">
        <f>VLOOKUP($A10,vez_STARŠÍ!$C$7:$L$42,2,FALSE)</f>
        <v>4</v>
      </c>
      <c r="C10" s="5">
        <f>VLOOKUP($A10,vez_STARŠÍ!$C$7:$L$42,3,FALSE)</f>
        <v>92</v>
      </c>
      <c r="D10" s="4" t="str">
        <f>VLOOKUP($A10,vez_STARŠÍ!$C$7:$L$42,4,FALSE)</f>
        <v>Buinickis Deniss</v>
      </c>
      <c r="E10" s="4" t="str">
        <f>VLOOKUP($A10,vez_STARŠÍ!$C$7:$L$42,5,FALSE)</f>
        <v>Latvia</v>
      </c>
      <c r="F10" s="3">
        <f>VLOOKUP($A10,vez_STARŠÍ!$C$7:$L$42,6,FALSE)</f>
        <v>2000</v>
      </c>
      <c r="G10" s="2">
        <f>VLOOKUP($A10,vez_STARŠÍ!$C$7:$L$42,7,FALSE)</f>
        <v>12.62</v>
      </c>
      <c r="H10" s="2">
        <f>VLOOKUP($A10,vez_STARŠÍ!$C$7:$L$42,8,FALSE)</f>
        <v>17.46</v>
      </c>
      <c r="I10" s="2"/>
      <c r="J10" s="1">
        <f>VLOOKUP($A10,vez_STARŠÍ!$C$7:$L$42,10,FALSE)</f>
        <v>12.62</v>
      </c>
    </row>
    <row r="11" spans="1:10" x14ac:dyDescent="0.25">
      <c r="A11">
        <v>5</v>
      </c>
      <c r="B11" s="6">
        <f>VLOOKUP($A11,vez_STARŠÍ!$C$7:$L$42,2,FALSE)</f>
        <v>5</v>
      </c>
      <c r="C11" s="5">
        <f>VLOOKUP($A11,vez_STARŠÍ!$C$7:$L$42,3,FALSE)</f>
        <v>99</v>
      </c>
      <c r="D11" s="4" t="str">
        <f>VLOOKUP($A11,vez_STARŠÍ!$C$7:$L$42,4,FALSE)</f>
        <v>Trofimovičs Roman</v>
      </c>
      <c r="E11" s="4" t="str">
        <f>VLOOKUP($A11,vez_STARŠÍ!$C$7:$L$42,5,FALSE)</f>
        <v>Latvia</v>
      </c>
      <c r="F11" s="3">
        <f>VLOOKUP($A11,vez_STARŠÍ!$C$7:$L$42,6,FALSE)</f>
        <v>2000</v>
      </c>
      <c r="G11" s="2">
        <f>VLOOKUP($A11,vez_STARŠÍ!$C$7:$L$42,7,FALSE)</f>
        <v>13.12</v>
      </c>
      <c r="H11" s="2">
        <f>VLOOKUP($A11,vez_STARŠÍ!$C$7:$L$42,8,FALSE)</f>
        <v>13.62</v>
      </c>
      <c r="I11" s="2"/>
      <c r="J11" s="1">
        <f>VLOOKUP($A11,vez_STARŠÍ!$C$7:$L$42,10,FALSE)</f>
        <v>13.12</v>
      </c>
    </row>
    <row r="12" spans="1:10" x14ac:dyDescent="0.25">
      <c r="A12">
        <v>6</v>
      </c>
      <c r="B12" s="6">
        <f>VLOOKUP($A12,vez_STARŠÍ!$C$7:$L$42,2,FALSE)</f>
        <v>6</v>
      </c>
      <c r="C12" s="5">
        <f>VLOOKUP($A12,vez_STARŠÍ!$C$7:$L$42,3,FALSE)</f>
        <v>98</v>
      </c>
      <c r="D12" s="4" t="str">
        <f>VLOOKUP($A12,vez_STARŠÍ!$C$7:$L$42,4,FALSE)</f>
        <v>Knotek Radim</v>
      </c>
      <c r="E12" s="4" t="str">
        <f>VLOOKUP($A12,vez_STARŠÍ!$C$7:$L$42,5,FALSE)</f>
        <v>Czech "A"</v>
      </c>
      <c r="F12" s="3">
        <f>VLOOKUP($A12,vez_STARŠÍ!$C$7:$L$42,6,FALSE)</f>
        <v>2001</v>
      </c>
      <c r="G12" s="2">
        <f>VLOOKUP($A12,vez_STARŠÍ!$C$7:$L$42,7,FALSE)</f>
        <v>16.88</v>
      </c>
      <c r="H12" s="2">
        <f>VLOOKUP($A12,vez_STARŠÍ!$C$7:$L$42,8,FALSE)</f>
        <v>13.42</v>
      </c>
      <c r="I12" s="2"/>
      <c r="J12" s="1">
        <f>VLOOKUP($A12,vez_STARŠÍ!$C$7:$L$42,10,FALSE)</f>
        <v>13.42</v>
      </c>
    </row>
    <row r="13" spans="1:10" x14ac:dyDescent="0.25">
      <c r="A13">
        <v>7</v>
      </c>
      <c r="B13" s="6">
        <f>VLOOKUP($A13,vez_STARŠÍ!$C$7:$L$42,2,FALSE)</f>
        <v>7</v>
      </c>
      <c r="C13" s="5">
        <f>VLOOKUP($A13,vez_STARŠÍ!$C$7:$L$42,3,FALSE)</f>
        <v>101</v>
      </c>
      <c r="D13" s="4" t="str">
        <f>VLOOKUP($A13,vez_STARŠÍ!$C$7:$L$42,4,FALSE)</f>
        <v>Zetek Petr</v>
      </c>
      <c r="E13" s="4" t="str">
        <f>VLOOKUP($A13,vez_STARŠÍ!$C$7:$L$42,5,FALSE)</f>
        <v>Czech "B"</v>
      </c>
      <c r="F13" s="3">
        <f>VLOOKUP($A13,vez_STARŠÍ!$C$7:$L$42,6,FALSE)</f>
        <v>2000</v>
      </c>
      <c r="G13" s="2">
        <f>VLOOKUP($A13,vez_STARŠÍ!$C$7:$L$42,7,FALSE)</f>
        <v>14.94</v>
      </c>
      <c r="H13" s="2">
        <f>VLOOKUP($A13,vez_STARŠÍ!$C$7:$L$42,8,FALSE)</f>
        <v>13.53</v>
      </c>
      <c r="I13" s="2"/>
      <c r="J13" s="1">
        <f>VLOOKUP($A13,vez_STARŠÍ!$C$7:$L$42,10,FALSE)</f>
        <v>13.53</v>
      </c>
    </row>
    <row r="14" spans="1:10" x14ac:dyDescent="0.25">
      <c r="A14">
        <v>8</v>
      </c>
      <c r="B14" s="6">
        <f>VLOOKUP($A14,vez_STARŠÍ!$C$7:$L$42,2,FALSE)</f>
        <v>8</v>
      </c>
      <c r="C14" s="5">
        <f>VLOOKUP($A14,vez_STARŠÍ!$C$7:$L$42,3,FALSE)</f>
        <v>94</v>
      </c>
      <c r="D14" s="4" t="str">
        <f>VLOOKUP($A14,vez_STARŠÍ!$C$7:$L$42,4,FALSE)</f>
        <v>Linhart Patrik</v>
      </c>
      <c r="E14" s="4" t="str">
        <f>VLOOKUP($A14,vez_STARŠÍ!$C$7:$L$42,5,FALSE)</f>
        <v>Czech "B"</v>
      </c>
      <c r="F14" s="3">
        <f>VLOOKUP($A14,vez_STARŠÍ!$C$7:$L$42,6,FALSE)</f>
        <v>2000</v>
      </c>
      <c r="G14" s="2">
        <f>VLOOKUP($A14,vez_STARŠÍ!$C$7:$L$42,7,FALSE)</f>
        <v>14.09</v>
      </c>
      <c r="H14" s="2">
        <f>VLOOKUP($A14,vez_STARŠÍ!$C$7:$L$42,8,FALSE)</f>
        <v>21.33</v>
      </c>
      <c r="I14" s="2"/>
      <c r="J14" s="1">
        <f>VLOOKUP($A14,vez_STARŠÍ!$C$7:$L$42,10,FALSE)</f>
        <v>14.09</v>
      </c>
    </row>
    <row r="15" spans="1:10" x14ac:dyDescent="0.25">
      <c r="A15">
        <v>9</v>
      </c>
      <c r="B15" s="6">
        <f>VLOOKUP($A15,vez_STARŠÍ!$C$7:$L$42,2,FALSE)</f>
        <v>9</v>
      </c>
      <c r="C15" s="5">
        <f>VLOOKUP($A15,vez_STARŠÍ!$C$7:$L$42,3,FALSE)</f>
        <v>108</v>
      </c>
      <c r="D15" s="4" t="str">
        <f>VLOOKUP($A15,vez_STARŠÍ!$C$7:$L$42,4,FALSE)</f>
        <v>Ševčík Dominik</v>
      </c>
      <c r="E15" s="4" t="str">
        <f>VLOOKUP($A15,vez_STARŠÍ!$C$7:$L$42,5,FALSE)</f>
        <v>Czech "B"</v>
      </c>
      <c r="F15" s="3">
        <f>VLOOKUP($A15,vez_STARŠÍ!$C$7:$L$42,6,FALSE)</f>
        <v>2001</v>
      </c>
      <c r="G15" s="2">
        <f>VLOOKUP($A15,vez_STARŠÍ!$C$7:$L$42,7,FALSE)</f>
        <v>16.760000000000002</v>
      </c>
      <c r="H15" s="2">
        <f>VLOOKUP($A15,vez_STARŠÍ!$C$7:$L$42,8,FALSE)</f>
        <v>14.56</v>
      </c>
      <c r="I15" s="2"/>
      <c r="J15" s="1">
        <f>VLOOKUP($A15,vez_STARŠÍ!$C$7:$L$42,10,FALSE)</f>
        <v>14.56</v>
      </c>
    </row>
    <row r="16" spans="1:10" x14ac:dyDescent="0.25">
      <c r="A16">
        <v>10</v>
      </c>
      <c r="B16" s="6">
        <f>VLOOKUP($A16,vez_STARŠÍ!$C$7:$L$42,2,FALSE)</f>
        <v>10</v>
      </c>
      <c r="C16" s="5">
        <f>VLOOKUP($A16,vez_STARŠÍ!$C$7:$L$42,3,FALSE)</f>
        <v>106</v>
      </c>
      <c r="D16" s="4" t="str">
        <f>VLOOKUP($A16,vez_STARŠÍ!$C$7:$L$42,4,FALSE)</f>
        <v>Siliňš Alvis</v>
      </c>
      <c r="E16" s="4" t="str">
        <f>VLOOKUP($A16,vez_STARŠÍ!$C$7:$L$42,5,FALSE)</f>
        <v>Latvia</v>
      </c>
      <c r="F16" s="3">
        <f>VLOOKUP($A16,vez_STARŠÍ!$C$7:$L$42,6,FALSE)</f>
        <v>2000</v>
      </c>
      <c r="G16" s="2">
        <f>VLOOKUP($A16,vez_STARŠÍ!$C$7:$L$42,7,FALSE)</f>
        <v>14.73</v>
      </c>
      <c r="H16" s="2">
        <f>VLOOKUP($A16,vez_STARŠÍ!$C$7:$L$42,8,FALSE)</f>
        <v>17.440000000000001</v>
      </c>
      <c r="I16" s="2"/>
      <c r="J16" s="1">
        <f>VLOOKUP($A16,vez_STARŠÍ!$C$7:$L$42,10,FALSE)</f>
        <v>14.73</v>
      </c>
    </row>
    <row r="17" spans="1:10" x14ac:dyDescent="0.25">
      <c r="A17">
        <v>11</v>
      </c>
      <c r="B17" s="6">
        <f>VLOOKUP($A17,vez_STARŠÍ!$C$7:$L$42,2,FALSE)</f>
        <v>11</v>
      </c>
      <c r="C17" s="5">
        <f>VLOOKUP($A17,vez_STARŠÍ!$C$7:$L$42,3,FALSE)</f>
        <v>111</v>
      </c>
      <c r="D17" s="4" t="str">
        <f>VLOOKUP($A17,vez_STARŠÍ!$C$7:$L$42,4,FALSE)</f>
        <v>Kasal Prokop</v>
      </c>
      <c r="E17" s="4" t="str">
        <f>VLOOKUP($A17,vez_STARŠÍ!$C$7:$L$42,5,FALSE)</f>
        <v>Dobrá</v>
      </c>
      <c r="F17" s="3">
        <f>VLOOKUP($A17,vez_STARŠÍ!$C$7:$L$42,6,FALSE)</f>
        <v>2001</v>
      </c>
      <c r="G17" s="2">
        <f>VLOOKUP($A17,vez_STARŠÍ!$C$7:$L$42,7,FALSE)</f>
        <v>16.260000000000002</v>
      </c>
      <c r="H17" s="2">
        <f>VLOOKUP($A17,vez_STARŠÍ!$C$7:$L$42,8,FALSE)</f>
        <v>19.53</v>
      </c>
      <c r="I17" s="2"/>
      <c r="J17" s="1">
        <f>VLOOKUP($A17,vez_STARŠÍ!$C$7:$L$42,10,FALSE)</f>
        <v>16.260000000000002</v>
      </c>
    </row>
    <row r="18" spans="1:10" x14ac:dyDescent="0.25">
      <c r="A18">
        <v>12</v>
      </c>
      <c r="B18" s="6">
        <f>VLOOKUP($A18,vez_STARŠÍ!$C$7:$L$42,2,FALSE)</f>
        <v>12</v>
      </c>
      <c r="C18" s="5">
        <f>VLOOKUP($A18,vez_STARŠÍ!$C$7:$L$42,3,FALSE)</f>
        <v>103</v>
      </c>
      <c r="D18" s="4" t="str">
        <f>VLOOKUP($A18,vez_STARŠÍ!$C$7:$L$42,4,FALSE)</f>
        <v>Lesák Lukáš</v>
      </c>
      <c r="E18" s="4" t="str">
        <f>VLOOKUP($A18,vez_STARŠÍ!$C$7:$L$42,5,FALSE)</f>
        <v>Býškovice</v>
      </c>
      <c r="F18" s="3">
        <f>VLOOKUP($A18,vez_STARŠÍ!$C$7:$L$42,6,FALSE)</f>
        <v>2001</v>
      </c>
      <c r="G18" s="2">
        <f>VLOOKUP($A18,vez_STARŠÍ!$C$7:$L$42,7,FALSE)</f>
        <v>17.8</v>
      </c>
      <c r="H18" s="2">
        <f>VLOOKUP($A18,vez_STARŠÍ!$C$7:$L$42,8,FALSE)</f>
        <v>16.87</v>
      </c>
      <c r="I18" s="2"/>
      <c r="J18" s="1">
        <f>VLOOKUP($A18,vez_STARŠÍ!$C$7:$L$42,10,FALSE)</f>
        <v>16.87</v>
      </c>
    </row>
    <row r="19" spans="1:10" x14ac:dyDescent="0.25">
      <c r="A19">
        <v>13</v>
      </c>
      <c r="B19" s="6">
        <f>VLOOKUP($A19,vez_STARŠÍ!$C$7:$L$42,2,FALSE)</f>
        <v>13</v>
      </c>
      <c r="C19" s="5">
        <f>VLOOKUP($A19,vez_STARŠÍ!$C$7:$L$42,3,FALSE)</f>
        <v>102</v>
      </c>
      <c r="D19" s="4" t="str">
        <f>VLOOKUP($A19,vez_STARŠÍ!$C$7:$L$42,4,FALSE)</f>
        <v>Vojtechovskij Andrej</v>
      </c>
      <c r="E19" s="4" t="str">
        <f>VLOOKUP($A19,vez_STARŠÍ!$C$7:$L$42,5,FALSE)</f>
        <v>Belarus</v>
      </c>
      <c r="F19" s="3">
        <f>VLOOKUP($A19,vez_STARŠÍ!$C$7:$L$42,6,FALSE)</f>
        <v>2000</v>
      </c>
      <c r="G19" s="2">
        <f>VLOOKUP($A19,vez_STARŠÍ!$C$7:$L$42,7,FALSE)</f>
        <v>17.579999999999998</v>
      </c>
      <c r="H19" s="2" t="str">
        <f>VLOOKUP($A19,vez_STARŠÍ!$C$7:$L$42,8,FALSE)</f>
        <v>NP</v>
      </c>
      <c r="I19" s="2"/>
      <c r="J19" s="1">
        <f>VLOOKUP($A19,vez_STARŠÍ!$C$7:$L$42,10,FALSE)</f>
        <v>17.579999999999998</v>
      </c>
    </row>
    <row r="20" spans="1:10" x14ac:dyDescent="0.25">
      <c r="A20">
        <v>14</v>
      </c>
      <c r="B20" s="6">
        <f>VLOOKUP($A20,vez_STARŠÍ!$C$7:$L$42,2,FALSE)</f>
        <v>14</v>
      </c>
      <c r="C20" s="5">
        <f>VLOOKUP($A20,vez_STARŠÍ!$C$7:$L$42,3,FALSE)</f>
        <v>112</v>
      </c>
      <c r="D20" s="4" t="str">
        <f>VLOOKUP($A20,vez_STARŠÍ!$C$7:$L$42,4,FALSE)</f>
        <v>Stenchlý Pavel</v>
      </c>
      <c r="E20" s="4" t="str">
        <f>VLOOKUP($A20,vez_STARŠÍ!$C$7:$L$42,5,FALSE)</f>
        <v>Český Těšín-Mosty</v>
      </c>
      <c r="F20" s="3">
        <f>VLOOKUP($A20,vez_STARŠÍ!$C$7:$L$42,6,FALSE)</f>
        <v>2001</v>
      </c>
      <c r="G20" s="2">
        <f>VLOOKUP($A20,vez_STARŠÍ!$C$7:$L$42,7,FALSE)</f>
        <v>18.12</v>
      </c>
      <c r="H20" s="2">
        <f>VLOOKUP($A20,vez_STARŠÍ!$C$7:$L$42,8,FALSE)</f>
        <v>17.899999999999999</v>
      </c>
      <c r="I20" s="2"/>
      <c r="J20" s="1">
        <f>VLOOKUP($A20,vez_STARŠÍ!$C$7:$L$42,10,FALSE)</f>
        <v>17.899999999999999</v>
      </c>
    </row>
    <row r="21" spans="1:10" x14ac:dyDescent="0.25">
      <c r="A21">
        <v>15</v>
      </c>
      <c r="B21" s="6">
        <f>VLOOKUP($A21,vez_STARŠÍ!$C$7:$L$42,2,FALSE)</f>
        <v>15</v>
      </c>
      <c r="C21" s="5">
        <f>VLOOKUP($A21,vez_STARŠÍ!$C$7:$L$42,3,FALSE)</f>
        <v>93</v>
      </c>
      <c r="D21" s="4" t="str">
        <f>VLOOKUP($A21,vez_STARŠÍ!$C$7:$L$42,4,FALSE)</f>
        <v>Lorinc Marián</v>
      </c>
      <c r="E21" s="4" t="str">
        <f>VLOOKUP($A21,vez_STARŠÍ!$C$7:$L$42,5,FALSE)</f>
        <v>Slovakia</v>
      </c>
      <c r="F21" s="3">
        <f>VLOOKUP($A21,vez_STARŠÍ!$C$7:$L$42,6,FALSE)</f>
        <v>2000</v>
      </c>
      <c r="G21" s="2">
        <f>VLOOKUP($A21,vez_STARŠÍ!$C$7:$L$42,7,FALSE)</f>
        <v>19.53</v>
      </c>
      <c r="H21" s="2">
        <f>VLOOKUP($A21,vez_STARŠÍ!$C$7:$L$42,8,FALSE)</f>
        <v>17.93</v>
      </c>
      <c r="I21" s="2"/>
      <c r="J21" s="1">
        <f>VLOOKUP($A21,vez_STARŠÍ!$C$7:$L$42,10,FALSE)</f>
        <v>17.93</v>
      </c>
    </row>
    <row r="22" spans="1:10" x14ac:dyDescent="0.25">
      <c r="A22">
        <v>16</v>
      </c>
      <c r="B22" s="6">
        <f>VLOOKUP($A22,vez_STARŠÍ!$C$7:$L$42,2,FALSE)</f>
        <v>16</v>
      </c>
      <c r="C22" s="5">
        <f>VLOOKUP($A22,vez_STARŠÍ!$C$7:$L$42,3,FALSE)</f>
        <v>100</v>
      </c>
      <c r="D22" s="4" t="str">
        <f>VLOOKUP($A22,vez_STARŠÍ!$C$7:$L$42,4,FALSE)</f>
        <v>Pružinec Branislav</v>
      </c>
      <c r="E22" s="4" t="str">
        <f>VLOOKUP($A22,vez_STARŠÍ!$C$7:$L$42,5,FALSE)</f>
        <v>Slovakia</v>
      </c>
      <c r="F22" s="3">
        <f>VLOOKUP($A22,vez_STARŠÍ!$C$7:$L$42,6,FALSE)</f>
        <v>2000</v>
      </c>
      <c r="G22" s="2">
        <f>VLOOKUP($A22,vez_STARŠÍ!$C$7:$L$42,7,FALSE)</f>
        <v>27.59</v>
      </c>
      <c r="H22" s="2">
        <f>VLOOKUP($A22,vez_STARŠÍ!$C$7:$L$42,8,FALSE)</f>
        <v>23.79</v>
      </c>
      <c r="I22" s="2"/>
      <c r="J22" s="1">
        <f>VLOOKUP($A22,vez_STARŠÍ!$C$7:$L$42,10,FALSE)</f>
        <v>23.79</v>
      </c>
    </row>
    <row r="23" spans="1:10" x14ac:dyDescent="0.25">
      <c r="A23">
        <v>17</v>
      </c>
      <c r="B23" s="6">
        <f>VLOOKUP($A23,vez_STARŠÍ!$C$7:$L$42,2,FALSE)</f>
        <v>17</v>
      </c>
      <c r="C23" s="5">
        <f>VLOOKUP($A23,vez_STARŠÍ!$C$7:$L$42,3,FALSE)</f>
        <v>97</v>
      </c>
      <c r="D23" s="4" t="str">
        <f>VLOOKUP($A23,vez_STARŠÍ!$C$7:$L$42,4,FALSE)</f>
        <v>Adamik Pavol</v>
      </c>
      <c r="E23" s="4" t="str">
        <f>VLOOKUP($A23,vez_STARŠÍ!$C$7:$L$42,5,FALSE)</f>
        <v>DHZ Setěchov</v>
      </c>
      <c r="F23" s="3">
        <f>VLOOKUP($A23,vez_STARŠÍ!$C$7:$L$42,6,FALSE)</f>
        <v>2001</v>
      </c>
      <c r="G23" s="2" t="str">
        <f>VLOOKUP($A23,vez_STARŠÍ!$C$7:$L$42,7,FALSE)</f>
        <v>DNS</v>
      </c>
      <c r="H23" s="2" t="str">
        <f>VLOOKUP($A23,vez_STARŠÍ!$C$7:$L$42,8,FALSE)</f>
        <v>DNS</v>
      </c>
      <c r="I23" s="2"/>
      <c r="J23" s="1" t="str">
        <f>VLOOKUP($A23,vez_STARŠÍ!$C$7:$L$42,10,FALSE)</f>
        <v>DNS</v>
      </c>
    </row>
    <row r="24" spans="1:10" x14ac:dyDescent="0.25">
      <c r="A24">
        <v>18</v>
      </c>
      <c r="B24" s="6" t="str">
        <f>VLOOKUP($A24,vez_STARŠÍ!$C$7:$L$42,2,FALSE)</f>
        <v/>
      </c>
      <c r="C24" s="5">
        <f>VLOOKUP($A24,vez_STARŠÍ!$C$7:$L$42,3,FALSE)</f>
        <v>0</v>
      </c>
      <c r="D24" s="4">
        <f>VLOOKUP($A24,vez_STARŠÍ!$C$7:$L$42,4,FALSE)</f>
        <v>0</v>
      </c>
      <c r="E24" s="4">
        <f>VLOOKUP($A24,vez_STARŠÍ!$C$7:$L$42,5,FALSE)</f>
        <v>0</v>
      </c>
      <c r="F24" s="3">
        <f>VLOOKUP($A24,vez_STARŠÍ!$C$7:$L$42,6,FALSE)</f>
        <v>0</v>
      </c>
      <c r="G24" s="2">
        <f>VLOOKUP($A24,vez_STARŠÍ!$C$7:$L$42,7,FALSE)</f>
        <v>0</v>
      </c>
      <c r="H24" s="2">
        <f>VLOOKUP($A24,vez_STARŠÍ!$C$7:$L$42,8,FALSE)</f>
        <v>0</v>
      </c>
      <c r="I24" s="2"/>
      <c r="J24" s="1" t="str">
        <f>VLOOKUP($A24,vez_STARŠÍ!$C$7:$L$42,10,FALSE)</f>
        <v/>
      </c>
    </row>
    <row r="25" spans="1:10" x14ac:dyDescent="0.25">
      <c r="A25">
        <v>19</v>
      </c>
      <c r="B25" s="6" t="str">
        <f>VLOOKUP($A25,vez_STARŠÍ!$C$7:$L$42,2,FALSE)</f>
        <v/>
      </c>
      <c r="C25" s="5">
        <f>VLOOKUP($A25,vez_STARŠÍ!$C$7:$L$42,3,FALSE)</f>
        <v>0</v>
      </c>
      <c r="D25" s="4">
        <f>VLOOKUP($A25,vez_STARŠÍ!$C$7:$L$42,4,FALSE)</f>
        <v>0</v>
      </c>
      <c r="E25" s="4">
        <f>VLOOKUP($A25,vez_STARŠÍ!$C$7:$L$42,5,FALSE)</f>
        <v>0</v>
      </c>
      <c r="F25" s="3">
        <f>VLOOKUP($A25,vez_STARŠÍ!$C$7:$L$42,6,FALSE)</f>
        <v>0</v>
      </c>
      <c r="G25" s="2">
        <f>VLOOKUP($A25,vez_STARŠÍ!$C$7:$L$42,7,FALSE)</f>
        <v>0</v>
      </c>
      <c r="H25" s="2">
        <f>VLOOKUP($A25,vez_STARŠÍ!$C$7:$L$42,8,FALSE)</f>
        <v>0</v>
      </c>
      <c r="I25" s="2"/>
      <c r="J25" s="1" t="str">
        <f>VLOOKUP($A25,vez_STARŠÍ!$C$7:$L$42,10,FALSE)</f>
        <v/>
      </c>
    </row>
    <row r="26" spans="1:10" x14ac:dyDescent="0.25">
      <c r="A26">
        <v>20</v>
      </c>
      <c r="B26" s="6" t="str">
        <f>VLOOKUP($A26,vez_STARŠÍ!$C$7:$L$42,2,FALSE)</f>
        <v/>
      </c>
      <c r="C26" s="5">
        <f>VLOOKUP($A26,vez_STARŠÍ!$C$7:$L$42,3,FALSE)</f>
        <v>0</v>
      </c>
      <c r="D26" s="4">
        <f>VLOOKUP($A26,vez_STARŠÍ!$C$7:$L$42,4,FALSE)</f>
        <v>0</v>
      </c>
      <c r="E26" s="4">
        <f>VLOOKUP($A26,vez_STARŠÍ!$C$7:$L$42,5,FALSE)</f>
        <v>0</v>
      </c>
      <c r="F26" s="3">
        <f>VLOOKUP($A26,vez_STARŠÍ!$C$7:$L$42,6,FALSE)</f>
        <v>0</v>
      </c>
      <c r="G26" s="2">
        <f>VLOOKUP($A26,vez_STARŠÍ!$C$7:$L$42,7,FALSE)</f>
        <v>0</v>
      </c>
      <c r="H26" s="2">
        <f>VLOOKUP($A26,vez_STARŠÍ!$C$7:$L$42,8,FALSE)</f>
        <v>0</v>
      </c>
      <c r="I26" s="2"/>
      <c r="J26" s="1" t="str">
        <f>VLOOKUP($A26,vez_STARŠÍ!$C$7:$L$42,10,FALSE)</f>
        <v/>
      </c>
    </row>
    <row r="27" spans="1:10" x14ac:dyDescent="0.25">
      <c r="A27">
        <v>21</v>
      </c>
      <c r="B27" s="6" t="str">
        <f>VLOOKUP($A27,vez_STARŠÍ!$C$7:$L$42,2,FALSE)</f>
        <v/>
      </c>
      <c r="C27" s="5">
        <f>VLOOKUP($A27,vez_STARŠÍ!$C$7:$L$42,3,FALSE)</f>
        <v>0</v>
      </c>
      <c r="D27" s="4">
        <f>VLOOKUP($A27,vez_STARŠÍ!$C$7:$L$42,4,FALSE)</f>
        <v>0</v>
      </c>
      <c r="E27" s="4">
        <f>VLOOKUP($A27,vez_STARŠÍ!$C$7:$L$42,5,FALSE)</f>
        <v>0</v>
      </c>
      <c r="F27" s="3">
        <f>VLOOKUP($A27,vez_STARŠÍ!$C$7:$L$42,6,FALSE)</f>
        <v>0</v>
      </c>
      <c r="G27" s="2">
        <f>VLOOKUP($A27,vez_STARŠÍ!$C$7:$L$42,7,FALSE)</f>
        <v>0</v>
      </c>
      <c r="H27" s="2">
        <f>VLOOKUP($A27,vez_STARŠÍ!$C$7:$L$42,8,FALSE)</f>
        <v>0</v>
      </c>
      <c r="I27" s="2"/>
      <c r="J27" s="1" t="str">
        <f>VLOOKUP($A27,vez_STARŠÍ!$C$7:$L$42,10,FALSE)</f>
        <v/>
      </c>
    </row>
    <row r="28" spans="1:10" x14ac:dyDescent="0.25">
      <c r="A28">
        <v>22</v>
      </c>
      <c r="B28" s="6" t="str">
        <f>VLOOKUP($A28,vez_STARŠÍ!$C$7:$L$42,2,FALSE)</f>
        <v/>
      </c>
      <c r="C28" s="5">
        <f>VLOOKUP($A28,vez_STARŠÍ!$C$7:$L$42,3,FALSE)</f>
        <v>0</v>
      </c>
      <c r="D28" s="4">
        <f>VLOOKUP($A28,vez_STARŠÍ!$C$7:$L$42,4,FALSE)</f>
        <v>0</v>
      </c>
      <c r="E28" s="4">
        <f>VLOOKUP($A28,vez_STARŠÍ!$C$7:$L$42,5,FALSE)</f>
        <v>0</v>
      </c>
      <c r="F28" s="3">
        <f>VLOOKUP($A28,vez_STARŠÍ!$C$7:$L$42,6,FALSE)</f>
        <v>0</v>
      </c>
      <c r="G28" s="2">
        <f>VLOOKUP($A28,vez_STARŠÍ!$C$7:$L$42,7,FALSE)</f>
        <v>0</v>
      </c>
      <c r="H28" s="2">
        <f>VLOOKUP($A28,vez_STARŠÍ!$C$7:$L$42,8,FALSE)</f>
        <v>0</v>
      </c>
      <c r="I28" s="2"/>
      <c r="J28" s="1" t="str">
        <f>VLOOKUP($A28,vez_STARŠÍ!$C$7:$L$42,10,FALSE)</f>
        <v/>
      </c>
    </row>
    <row r="29" spans="1:10" x14ac:dyDescent="0.25">
      <c r="A29">
        <v>23</v>
      </c>
      <c r="B29" s="6" t="str">
        <f>VLOOKUP($A29,vez_STARŠÍ!$C$7:$L$42,2,FALSE)</f>
        <v/>
      </c>
      <c r="C29" s="5">
        <f>VLOOKUP($A29,vez_STARŠÍ!$C$7:$L$42,3,FALSE)</f>
        <v>0</v>
      </c>
      <c r="D29" s="4">
        <f>VLOOKUP($A29,vez_STARŠÍ!$C$7:$L$42,4,FALSE)</f>
        <v>0</v>
      </c>
      <c r="E29" s="4">
        <f>VLOOKUP($A29,vez_STARŠÍ!$C$7:$L$42,5,FALSE)</f>
        <v>0</v>
      </c>
      <c r="F29" s="3">
        <f>VLOOKUP($A29,vez_STARŠÍ!$C$7:$L$42,6,FALSE)</f>
        <v>0</v>
      </c>
      <c r="G29" s="2">
        <f>VLOOKUP($A29,vez_STARŠÍ!$C$7:$L$42,7,FALSE)</f>
        <v>0</v>
      </c>
      <c r="H29" s="2">
        <f>VLOOKUP($A29,vez_STARŠÍ!$C$7:$L$42,8,FALSE)</f>
        <v>0</v>
      </c>
      <c r="I29" s="2"/>
      <c r="J29" s="1" t="str">
        <f>VLOOKUP($A29,vez_STARŠÍ!$C$7:$L$42,10,FALSE)</f>
        <v/>
      </c>
    </row>
    <row r="30" spans="1:10" x14ac:dyDescent="0.25">
      <c r="A30">
        <v>24</v>
      </c>
      <c r="B30" s="6" t="str">
        <f>VLOOKUP($A30,vez_STARŠÍ!$C$7:$L$42,2,FALSE)</f>
        <v/>
      </c>
      <c r="C30" s="5">
        <f>VLOOKUP($A30,vez_STARŠÍ!$C$7:$L$42,3,FALSE)</f>
        <v>0</v>
      </c>
      <c r="D30" s="4">
        <f>VLOOKUP($A30,vez_STARŠÍ!$C$7:$L$42,4,FALSE)</f>
        <v>0</v>
      </c>
      <c r="E30" s="4">
        <f>VLOOKUP($A30,vez_STARŠÍ!$C$7:$L$42,5,FALSE)</f>
        <v>0</v>
      </c>
      <c r="F30" s="3">
        <f>VLOOKUP($A30,vez_STARŠÍ!$C$7:$L$42,6,FALSE)</f>
        <v>0</v>
      </c>
      <c r="G30" s="2">
        <f>VLOOKUP($A30,vez_STARŠÍ!$C$7:$L$42,7,FALSE)</f>
        <v>0</v>
      </c>
      <c r="H30" s="2">
        <f>VLOOKUP($A30,vez_STARŠÍ!$C$7:$L$42,8,FALSE)</f>
        <v>0</v>
      </c>
      <c r="I30" s="2"/>
      <c r="J30" s="1" t="str">
        <f>VLOOKUP($A30,vez_STARŠÍ!$C$7:$L$42,10,FALSE)</f>
        <v/>
      </c>
    </row>
    <row r="31" spans="1:10" x14ac:dyDescent="0.25">
      <c r="A31">
        <v>25</v>
      </c>
      <c r="B31" s="6" t="str">
        <f>VLOOKUP($A31,vez_STARŠÍ!$C$7:$L$42,2,FALSE)</f>
        <v/>
      </c>
      <c r="C31" s="5">
        <f>VLOOKUP($A31,vez_STARŠÍ!$C$7:$L$42,3,FALSE)</f>
        <v>0</v>
      </c>
      <c r="D31" s="4">
        <f>VLOOKUP($A31,vez_STARŠÍ!$C$7:$L$42,4,FALSE)</f>
        <v>0</v>
      </c>
      <c r="E31" s="4">
        <f>VLOOKUP($A31,vez_STARŠÍ!$C$7:$L$42,5,FALSE)</f>
        <v>0</v>
      </c>
      <c r="F31" s="3">
        <f>VLOOKUP($A31,vez_STARŠÍ!$C$7:$L$42,6,FALSE)</f>
        <v>0</v>
      </c>
      <c r="G31" s="2">
        <f>VLOOKUP($A31,vez_STARŠÍ!$C$7:$L$42,7,FALSE)</f>
        <v>0</v>
      </c>
      <c r="H31" s="2">
        <f>VLOOKUP($A31,vez_STARŠÍ!$C$7:$L$42,8,FALSE)</f>
        <v>0</v>
      </c>
      <c r="I31" s="2"/>
      <c r="J31" s="1" t="str">
        <f>VLOOKUP($A31,vez_STARŠÍ!$C$7:$L$42,10,FALSE)</f>
        <v/>
      </c>
    </row>
    <row r="32" spans="1:10" x14ac:dyDescent="0.25">
      <c r="A32">
        <v>26</v>
      </c>
      <c r="B32" s="6" t="str">
        <f>VLOOKUP($A32,vez_STARŠÍ!$C$7:$L$42,2,FALSE)</f>
        <v/>
      </c>
      <c r="C32" s="5">
        <f>VLOOKUP($A32,vez_STARŠÍ!$C$7:$L$42,3,FALSE)</f>
        <v>0</v>
      </c>
      <c r="D32" s="4">
        <f>VLOOKUP($A32,vez_STARŠÍ!$C$7:$L$42,4,FALSE)</f>
        <v>0</v>
      </c>
      <c r="E32" s="4">
        <f>VLOOKUP($A32,vez_STARŠÍ!$C$7:$L$42,5,FALSE)</f>
        <v>0</v>
      </c>
      <c r="F32" s="3">
        <f>VLOOKUP($A32,vez_STARŠÍ!$C$7:$L$42,6,FALSE)</f>
        <v>0</v>
      </c>
      <c r="G32" s="2">
        <f>VLOOKUP($A32,vez_STARŠÍ!$C$7:$L$42,7,FALSE)</f>
        <v>0</v>
      </c>
      <c r="H32" s="2">
        <f>VLOOKUP($A32,vez_STARŠÍ!$C$7:$L$42,8,FALSE)</f>
        <v>0</v>
      </c>
      <c r="I32" s="2"/>
      <c r="J32" s="1" t="str">
        <f>VLOOKUP($A32,vez_STARŠÍ!$C$7:$L$42,10,FALSE)</f>
        <v/>
      </c>
    </row>
    <row r="33" spans="1:10" x14ac:dyDescent="0.25">
      <c r="A33">
        <v>27</v>
      </c>
      <c r="B33" s="6" t="str">
        <f>VLOOKUP($A33,vez_STARŠÍ!$C$7:$L$42,2,FALSE)</f>
        <v/>
      </c>
      <c r="C33" s="5">
        <f>VLOOKUP($A33,vez_STARŠÍ!$C$7:$L$42,3,FALSE)</f>
        <v>0</v>
      </c>
      <c r="D33" s="4">
        <f>VLOOKUP($A33,vez_STARŠÍ!$C$7:$L$42,4,FALSE)</f>
        <v>0</v>
      </c>
      <c r="E33" s="4">
        <f>VLOOKUP($A33,vez_STARŠÍ!$C$7:$L$42,5,FALSE)</f>
        <v>0</v>
      </c>
      <c r="F33" s="3">
        <f>VLOOKUP($A33,vez_STARŠÍ!$C$7:$L$42,6,FALSE)</f>
        <v>0</v>
      </c>
      <c r="G33" s="2">
        <f>VLOOKUP($A33,vez_STARŠÍ!$C$7:$L$42,7,FALSE)</f>
        <v>0</v>
      </c>
      <c r="H33" s="2">
        <f>VLOOKUP($A33,vez_STARŠÍ!$C$7:$L$42,8,FALSE)</f>
        <v>0</v>
      </c>
      <c r="I33" s="2"/>
      <c r="J33" s="1" t="str">
        <f>VLOOKUP($A33,vez_STARŠÍ!$C$7:$L$42,10,FALSE)</f>
        <v/>
      </c>
    </row>
    <row r="34" spans="1:10" x14ac:dyDescent="0.25">
      <c r="A34">
        <v>28</v>
      </c>
      <c r="B34" s="6" t="str">
        <f>VLOOKUP($A34,vez_STARŠÍ!$C$7:$L$42,2,FALSE)</f>
        <v/>
      </c>
      <c r="C34" s="5">
        <f>VLOOKUP($A34,vez_STARŠÍ!$C$7:$L$42,3,FALSE)</f>
        <v>0</v>
      </c>
      <c r="D34" s="4">
        <f>VLOOKUP($A34,vez_STARŠÍ!$C$7:$L$42,4,FALSE)</f>
        <v>0</v>
      </c>
      <c r="E34" s="4">
        <f>VLOOKUP($A34,vez_STARŠÍ!$C$7:$L$42,5,FALSE)</f>
        <v>0</v>
      </c>
      <c r="F34" s="3">
        <f>VLOOKUP($A34,vez_STARŠÍ!$C$7:$L$42,6,FALSE)</f>
        <v>0</v>
      </c>
      <c r="G34" s="2">
        <f>VLOOKUP($A34,vez_STARŠÍ!$C$7:$L$42,7,FALSE)</f>
        <v>0</v>
      </c>
      <c r="H34" s="2">
        <f>VLOOKUP($A34,vez_STARŠÍ!$C$7:$L$42,8,FALSE)</f>
        <v>0</v>
      </c>
      <c r="I34" s="2"/>
      <c r="J34" s="1" t="str">
        <f>VLOOKUP($A34,vez_STARŠÍ!$C$7:$L$42,10,FALSE)</f>
        <v/>
      </c>
    </row>
    <row r="35" spans="1:10" x14ac:dyDescent="0.25">
      <c r="A35">
        <v>29</v>
      </c>
      <c r="B35" s="6" t="str">
        <f>VLOOKUP($A35,vez_STARŠÍ!$C$7:$L$42,2,FALSE)</f>
        <v/>
      </c>
      <c r="C35" s="5">
        <f>VLOOKUP($A35,vez_STARŠÍ!$C$7:$L$42,3,FALSE)</f>
        <v>0</v>
      </c>
      <c r="D35" s="4">
        <f>VLOOKUP($A35,vez_STARŠÍ!$C$7:$L$42,4,FALSE)</f>
        <v>0</v>
      </c>
      <c r="E35" s="4">
        <f>VLOOKUP($A35,vez_STARŠÍ!$C$7:$L$42,5,FALSE)</f>
        <v>0</v>
      </c>
      <c r="F35" s="3">
        <f>VLOOKUP($A35,vez_STARŠÍ!$C$7:$L$42,6,FALSE)</f>
        <v>0</v>
      </c>
      <c r="G35" s="2">
        <f>VLOOKUP($A35,vez_STARŠÍ!$C$7:$L$42,7,FALSE)</f>
        <v>0</v>
      </c>
      <c r="H35" s="2">
        <f>VLOOKUP($A35,vez_STARŠÍ!$C$7:$L$42,8,FALSE)</f>
        <v>0</v>
      </c>
      <c r="I35" s="2"/>
      <c r="J35" s="1" t="str">
        <f>VLOOKUP($A35,vez_STARŠÍ!$C$7:$L$42,10,FALSE)</f>
        <v/>
      </c>
    </row>
    <row r="36" spans="1:10" x14ac:dyDescent="0.25">
      <c r="A36">
        <v>30</v>
      </c>
      <c r="B36" s="6" t="str">
        <f>VLOOKUP($A36,vez_STARŠÍ!$C$7:$L$42,2,FALSE)</f>
        <v/>
      </c>
      <c r="C36" s="5">
        <f>VLOOKUP($A36,vez_STARŠÍ!$C$7:$L$42,3,FALSE)</f>
        <v>0</v>
      </c>
      <c r="D36" s="4">
        <f>VLOOKUP($A36,vez_STARŠÍ!$C$7:$L$42,4,FALSE)</f>
        <v>0</v>
      </c>
      <c r="E36" s="4">
        <f>VLOOKUP($A36,vez_STARŠÍ!$C$7:$L$42,5,FALSE)</f>
        <v>0</v>
      </c>
      <c r="F36" s="3">
        <f>VLOOKUP($A36,vez_STARŠÍ!$C$7:$L$42,6,FALSE)</f>
        <v>0</v>
      </c>
      <c r="G36" s="2">
        <f>VLOOKUP($A36,vez_STARŠÍ!$C$7:$L$42,7,FALSE)</f>
        <v>0</v>
      </c>
      <c r="H36" s="2">
        <f>VLOOKUP($A36,vez_STARŠÍ!$C$7:$L$42,8,FALSE)</f>
        <v>0</v>
      </c>
      <c r="I36" s="2"/>
      <c r="J36" s="1" t="str">
        <f>VLOOKUP($A36,vez_STARŠÍ!$C$7:$L$42,10,FALSE)</f>
        <v/>
      </c>
    </row>
    <row r="37" spans="1:10" x14ac:dyDescent="0.25">
      <c r="A37">
        <v>31</v>
      </c>
      <c r="B37" s="6" t="str">
        <f>VLOOKUP($A37,vez_STARŠÍ!$C$7:$L$42,2,FALSE)</f>
        <v/>
      </c>
      <c r="C37" s="5">
        <f>VLOOKUP($A37,vez_STARŠÍ!$C$7:$L$42,3,FALSE)</f>
        <v>0</v>
      </c>
      <c r="D37" s="4">
        <f>VLOOKUP($A37,vez_STARŠÍ!$C$7:$L$42,4,FALSE)</f>
        <v>0</v>
      </c>
      <c r="E37" s="4">
        <f>VLOOKUP($A37,vez_STARŠÍ!$C$7:$L$42,5,FALSE)</f>
        <v>0</v>
      </c>
      <c r="F37" s="3">
        <f>VLOOKUP($A37,vez_STARŠÍ!$C$7:$L$42,6,FALSE)</f>
        <v>0</v>
      </c>
      <c r="G37" s="2">
        <f>VLOOKUP($A37,vez_STARŠÍ!$C$7:$L$42,7,FALSE)</f>
        <v>0</v>
      </c>
      <c r="H37" s="2">
        <f>VLOOKUP($A37,vez_STARŠÍ!$C$7:$L$42,8,FALSE)</f>
        <v>0</v>
      </c>
      <c r="I37" s="2"/>
      <c r="J37" s="1" t="str">
        <f>VLOOKUP($A37,vez_STARŠÍ!$C$7:$L$42,10,FALSE)</f>
        <v/>
      </c>
    </row>
    <row r="38" spans="1:10" x14ac:dyDescent="0.25">
      <c r="A38">
        <v>32</v>
      </c>
      <c r="B38" s="6" t="str">
        <f>VLOOKUP($A38,vez_STARŠÍ!$C$7:$L$42,2,FALSE)</f>
        <v/>
      </c>
      <c r="C38" s="5">
        <f>VLOOKUP($A38,vez_STARŠÍ!$C$7:$L$42,3,FALSE)</f>
        <v>0</v>
      </c>
      <c r="D38" s="4">
        <f>VLOOKUP($A38,vez_STARŠÍ!$C$7:$L$42,4,FALSE)</f>
        <v>0</v>
      </c>
      <c r="E38" s="4">
        <f>VLOOKUP($A38,vez_STARŠÍ!$C$7:$L$42,5,FALSE)</f>
        <v>0</v>
      </c>
      <c r="F38" s="3">
        <f>VLOOKUP($A38,vez_STARŠÍ!$C$7:$L$42,6,FALSE)</f>
        <v>0</v>
      </c>
      <c r="G38" s="2">
        <f>VLOOKUP($A38,vez_STARŠÍ!$C$7:$L$42,7,FALSE)</f>
        <v>0</v>
      </c>
      <c r="H38" s="2">
        <f>VLOOKUP($A38,vez_STARŠÍ!$C$7:$L$42,8,FALSE)</f>
        <v>0</v>
      </c>
      <c r="I38" s="2"/>
      <c r="J38" s="1" t="str">
        <f>VLOOKUP($A38,vez_STARŠÍ!$C$7:$L$42,10,FALSE)</f>
        <v/>
      </c>
    </row>
    <row r="39" spans="1:10" x14ac:dyDescent="0.25">
      <c r="A39">
        <v>33</v>
      </c>
      <c r="B39" s="6" t="str">
        <f>VLOOKUP($A39,vez_STARŠÍ!$C$7:$L$42,2,FALSE)</f>
        <v/>
      </c>
      <c r="C39" s="5">
        <f>VLOOKUP($A39,vez_STARŠÍ!$C$7:$L$42,3,FALSE)</f>
        <v>0</v>
      </c>
      <c r="D39" s="4">
        <f>VLOOKUP($A39,vez_STARŠÍ!$C$7:$L$42,4,FALSE)</f>
        <v>0</v>
      </c>
      <c r="E39" s="4">
        <f>VLOOKUP($A39,vez_STARŠÍ!$C$7:$L$42,5,FALSE)</f>
        <v>0</v>
      </c>
      <c r="F39" s="3">
        <f>VLOOKUP($A39,vez_STARŠÍ!$C$7:$L$42,6,FALSE)</f>
        <v>0</v>
      </c>
      <c r="G39" s="2">
        <f>VLOOKUP($A39,vez_STARŠÍ!$C$7:$L$42,7,FALSE)</f>
        <v>0</v>
      </c>
      <c r="H39" s="2">
        <f>VLOOKUP($A39,vez_STARŠÍ!$C$7:$L$42,8,FALSE)</f>
        <v>0</v>
      </c>
      <c r="I39" s="2"/>
      <c r="J39" s="1" t="str">
        <f>VLOOKUP($A39,vez_STARŠÍ!$C$7:$L$42,10,FALSE)</f>
        <v/>
      </c>
    </row>
    <row r="40" spans="1:10" x14ac:dyDescent="0.25">
      <c r="A40">
        <v>34</v>
      </c>
      <c r="B40" s="6" t="str">
        <f>VLOOKUP($A40,vez_STARŠÍ!$C$7:$L$42,2,FALSE)</f>
        <v/>
      </c>
      <c r="C40" s="5">
        <f>VLOOKUP($A40,vez_STARŠÍ!$C$7:$L$42,3,FALSE)</f>
        <v>0</v>
      </c>
      <c r="D40" s="4">
        <f>VLOOKUP($A40,vez_STARŠÍ!$C$7:$L$42,4,FALSE)</f>
        <v>0</v>
      </c>
      <c r="E40" s="4">
        <f>VLOOKUP($A40,vez_STARŠÍ!$C$7:$L$42,5,FALSE)</f>
        <v>0</v>
      </c>
      <c r="F40" s="3">
        <f>VLOOKUP($A40,vez_STARŠÍ!$C$7:$L$42,6,FALSE)</f>
        <v>0</v>
      </c>
      <c r="G40" s="2">
        <f>VLOOKUP($A40,vez_STARŠÍ!$C$7:$L$42,7,FALSE)</f>
        <v>0</v>
      </c>
      <c r="H40" s="2">
        <f>VLOOKUP($A40,vez_STARŠÍ!$C$7:$L$42,8,FALSE)</f>
        <v>0</v>
      </c>
      <c r="I40" s="2"/>
      <c r="J40" s="1" t="str">
        <f>VLOOKUP($A40,vez_STARŠÍ!$C$7:$L$42,10,FALSE)</f>
        <v/>
      </c>
    </row>
    <row r="41" spans="1:10" x14ac:dyDescent="0.25">
      <c r="A41">
        <v>35</v>
      </c>
      <c r="B41" s="27" t="str">
        <f>VLOOKUP($A41,vez_STARŠÍ!$C$7:$L$42,2,FALSE)</f>
        <v/>
      </c>
      <c r="C41" s="28">
        <f>VLOOKUP($A41,vez_STARŠÍ!$C$7:$L$42,3,FALSE)</f>
        <v>0</v>
      </c>
      <c r="D41" s="29">
        <f>VLOOKUP($A41,vez_STARŠÍ!$C$7:$L$42,4,FALSE)</f>
        <v>0</v>
      </c>
      <c r="E41" s="29">
        <f>VLOOKUP($A41,vez_STARŠÍ!$C$7:$L$42,5,FALSE)</f>
        <v>0</v>
      </c>
      <c r="F41" s="30">
        <f>VLOOKUP($A41,vez_STARŠÍ!$C$7:$L$42,6,FALSE)</f>
        <v>0</v>
      </c>
      <c r="G41" s="31">
        <f>VLOOKUP($A41,vez_STARŠÍ!$C$7:$L$42,7,FALSE)</f>
        <v>0</v>
      </c>
      <c r="H41" s="31">
        <f>VLOOKUP($A41,vez_STARŠÍ!$C$7:$L$42,8,FALSE)</f>
        <v>0</v>
      </c>
      <c r="I41" s="31"/>
      <c r="J41" s="32" t="str">
        <f>VLOOKUP($A41,vez_STARŠÍ!$C$7:$L$42,10,FALSE)</f>
        <v/>
      </c>
    </row>
    <row r="42" spans="1:10" ht="15.75" thickBot="1" x14ac:dyDescent="0.3">
      <c r="A42">
        <v>36</v>
      </c>
      <c r="B42" s="33" t="str">
        <f>VLOOKUP($A42,vez_STARŠÍ!$C$7:$L$42,2,FALSE)</f>
        <v/>
      </c>
      <c r="C42" s="34">
        <f>VLOOKUP($A42,vez_STARŠÍ!$C$7:$L$42,3,FALSE)</f>
        <v>0</v>
      </c>
      <c r="D42" s="35">
        <f>VLOOKUP($A42,vez_STARŠÍ!$C$7:$L$42,4,FALSE)</f>
        <v>0</v>
      </c>
      <c r="E42" s="35">
        <f>VLOOKUP($A42,vez_STARŠÍ!$C$7:$L$42,5,FALSE)</f>
        <v>0</v>
      </c>
      <c r="F42" s="36">
        <f>VLOOKUP($A42,vez_STARŠÍ!$C$7:$L$42,6,FALSE)</f>
        <v>0</v>
      </c>
      <c r="G42" s="37">
        <f>VLOOKUP($A42,vez_STARŠÍ!$C$7:$L$42,7,FALSE)</f>
        <v>0</v>
      </c>
      <c r="H42" s="37">
        <f>VLOOKUP($A42,vez_STARŠÍ!$C$7:$L$42,8,FALSE)</f>
        <v>0</v>
      </c>
      <c r="I42" s="37"/>
      <c r="J42" s="38" t="str">
        <f>VLOOKUP($A42,vez_STARŠÍ!$C$7:$L$42,10,FALSE)</f>
        <v/>
      </c>
    </row>
  </sheetData>
  <mergeCells count="13">
    <mergeCell ref="G5:G6"/>
    <mergeCell ref="H5:H6"/>
    <mergeCell ref="J5:J6"/>
    <mergeCell ref="B1:J1"/>
    <mergeCell ref="D2:G2"/>
    <mergeCell ref="B3:D3"/>
    <mergeCell ref="E3:J3"/>
    <mergeCell ref="B4:C4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21</vt:i4>
      </vt:variant>
    </vt:vector>
  </HeadingPairs>
  <TitlesOfParts>
    <vt:vector size="47" baseType="lpstr">
      <vt:lpstr>Startovka</vt:lpstr>
      <vt:lpstr>vez_MLADŠÍ</vt:lpstr>
      <vt:lpstr>vez_STŘEDNÍ</vt:lpstr>
      <vt:lpstr>vez_STARŠÍ</vt:lpstr>
      <vt:lpstr>vez_FINÁLE</vt:lpstr>
      <vt:lpstr>Věž-DRUŽSTVA</vt:lpstr>
      <vt:lpstr>vez_MLADŠÍ (pořadí celkem)</vt:lpstr>
      <vt:lpstr>vez_STŘEDNÍ (pořadí celkem)</vt:lpstr>
      <vt:lpstr>vez_STARŠÍ (pořadí celkem)</vt:lpstr>
      <vt:lpstr>vez_MLADŠÍ (pořadí češi)</vt:lpstr>
      <vt:lpstr>vez_STŘEDNÍ (pořadí češi)</vt:lpstr>
      <vt:lpstr>vez_STARŠÍ (pořadí češi)</vt:lpstr>
      <vt:lpstr>100_MLADŠÍ</vt:lpstr>
      <vt:lpstr>100_STŘEDNÍ</vt:lpstr>
      <vt:lpstr>100_STARŠÍ</vt:lpstr>
      <vt:lpstr>100_FINÁLE</vt:lpstr>
      <vt:lpstr>100-DRUŽSTVA</vt:lpstr>
      <vt:lpstr>100_MLADŠÍ (pořadí celkem)</vt:lpstr>
      <vt:lpstr>100_STŘEDNÍ (pořadí celkem)</vt:lpstr>
      <vt:lpstr>100_STARŠÍ (pořadí celkem)</vt:lpstr>
      <vt:lpstr>100_MLADŠÍ (pořadí češi)</vt:lpstr>
      <vt:lpstr>100_STŘEDNÍ (pořadí češi)</vt:lpstr>
      <vt:lpstr>100_STARŠÍ (pořadí češi)</vt:lpstr>
      <vt:lpstr>Štafeta 4x100</vt:lpstr>
      <vt:lpstr>Požární útok</vt:lpstr>
      <vt:lpstr>Celkem</vt:lpstr>
      <vt:lpstr>'100_MLADŠÍ'!Oblast_tisku</vt:lpstr>
      <vt:lpstr>'100_MLADŠÍ (pořadí celkem)'!Oblast_tisku</vt:lpstr>
      <vt:lpstr>'100_MLADŠÍ (pořadí češi)'!Oblast_tisku</vt:lpstr>
      <vt:lpstr>'100_STARŠÍ'!Oblast_tisku</vt:lpstr>
      <vt:lpstr>'100_STARŠÍ (pořadí celkem)'!Oblast_tisku</vt:lpstr>
      <vt:lpstr>'100_STARŠÍ (pořadí češi)'!Oblast_tisku</vt:lpstr>
      <vt:lpstr>'100_STŘEDNÍ'!Oblast_tisku</vt:lpstr>
      <vt:lpstr>'100_STŘEDNÍ (pořadí celkem)'!Oblast_tisku</vt:lpstr>
      <vt:lpstr>'100_STŘEDNÍ (pořadí češi)'!Oblast_tisku</vt:lpstr>
      <vt:lpstr>Celkem!Oblast_tisku</vt:lpstr>
      <vt:lpstr>'Požární útok'!Oblast_tisku</vt:lpstr>
      <vt:lpstr>'Štafeta 4x100'!Oblast_tisku</vt:lpstr>
      <vt:lpstr>vez_MLADŠÍ!Oblast_tisku</vt:lpstr>
      <vt:lpstr>'vez_MLADŠÍ (pořadí celkem)'!Oblast_tisku</vt:lpstr>
      <vt:lpstr>'vez_MLADŠÍ (pořadí češi)'!Oblast_tisku</vt:lpstr>
      <vt:lpstr>vez_STARŠÍ!Oblast_tisku</vt:lpstr>
      <vt:lpstr>'vez_STARŠÍ (pořadí celkem)'!Oblast_tisku</vt:lpstr>
      <vt:lpstr>'vez_STARŠÍ (pořadí češi)'!Oblast_tisku</vt:lpstr>
      <vt:lpstr>vez_STŘEDNÍ!Oblast_tisku</vt:lpstr>
      <vt:lpstr>'vez_STŘEDNÍ (pořadí celkem)'!Oblast_tisku</vt:lpstr>
      <vt:lpstr>'vez_STŘEDNÍ (pořadí češi)'!Oblast_tisku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Orgoník</dc:creator>
  <cp:lastModifiedBy>Josef Orgoník</cp:lastModifiedBy>
  <cp:lastPrinted>2018-05-01T16:04:57Z</cp:lastPrinted>
  <dcterms:created xsi:type="dcterms:W3CDTF">2017-04-28T21:02:01Z</dcterms:created>
  <dcterms:modified xsi:type="dcterms:W3CDTF">2018-05-01T16:13:05Z</dcterms:modified>
</cp:coreProperties>
</file>